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취약구간상세(최종0628)" sheetId="37" r:id="rId1"/>
  </sheets>
  <definedNames>
    <definedName name="_xlnm._FilterDatabase" localSheetId="0" hidden="1">'취약구간상세(최종0628)'!$A$6:$BW$315</definedName>
    <definedName name="_xlnm.Print_Area" localSheetId="0">'취약구간상세(최종0628)'!$A$2:$BW$341</definedName>
    <definedName name="_xlnm.Print_Titles" localSheetId="0">'취약구간상세(최종0628)'!$2:$6</definedName>
  </definedNames>
  <calcPr calcId="162913" refMode="R1C1"/>
</workbook>
</file>

<file path=xl/calcChain.xml><?xml version="1.0" encoding="utf-8"?>
<calcChain xmlns="http://schemas.openxmlformats.org/spreadsheetml/2006/main">
  <c r="R329" i="37" l="1"/>
  <c r="Q329" i="37"/>
  <c r="P329" i="37"/>
  <c r="O329" i="37"/>
  <c r="R328" i="37"/>
  <c r="Q328" i="37"/>
  <c r="P328" i="37"/>
  <c r="O328" i="37"/>
  <c r="R327" i="37"/>
  <c r="Q327" i="37"/>
  <c r="P327" i="37"/>
  <c r="O327" i="37"/>
  <c r="R326" i="37"/>
  <c r="Q326" i="37"/>
  <c r="P326" i="37"/>
  <c r="O326" i="37"/>
  <c r="R325" i="37"/>
  <c r="Q325" i="37"/>
  <c r="P325" i="37"/>
  <c r="O325" i="37"/>
  <c r="AD188" i="37"/>
  <c r="O330" i="37" l="1"/>
  <c r="P330" i="37"/>
  <c r="Q330" i="37"/>
  <c r="R330" i="37"/>
  <c r="N328" i="37"/>
  <c r="N327" i="37"/>
  <c r="N326" i="37"/>
  <c r="N329" i="37"/>
  <c r="N325" i="37"/>
  <c r="N330" i="37" l="1"/>
  <c r="AE47" i="37" l="1"/>
  <c r="AF47" i="37"/>
  <c r="AE48" i="37"/>
  <c r="AF48" i="37"/>
  <c r="AE117" i="37"/>
  <c r="AF117" i="37"/>
  <c r="AE118" i="37"/>
  <c r="AF118" i="37"/>
  <c r="AE173" i="37"/>
  <c r="AF173" i="37"/>
  <c r="AE174" i="37"/>
  <c r="AF174" i="37"/>
  <c r="AE225" i="37"/>
  <c r="AE226" i="37"/>
  <c r="AE313" i="37"/>
  <c r="AE314" i="37"/>
  <c r="AE315" i="37" l="1"/>
  <c r="AE227" i="37"/>
  <c r="AF49" i="37"/>
  <c r="AE49" i="37"/>
  <c r="AE320" i="37"/>
  <c r="AE319" i="37"/>
  <c r="AD231" i="37"/>
  <c r="AD232" i="37"/>
  <c r="AD248" i="37"/>
  <c r="AD249" i="37"/>
  <c r="AD254" i="37"/>
  <c r="AD255" i="37"/>
  <c r="AD256" i="37"/>
  <c r="AD257" i="37"/>
  <c r="AD258" i="37"/>
  <c r="AD259" i="37"/>
  <c r="AD260" i="37"/>
  <c r="AD261" i="37"/>
  <c r="AD262" i="37"/>
  <c r="AD263" i="37"/>
  <c r="AD264" i="37"/>
  <c r="AD265" i="37"/>
  <c r="AD266" i="37"/>
  <c r="AD267" i="37"/>
  <c r="AD268" i="37"/>
  <c r="AD269" i="37"/>
  <c r="AD270" i="37"/>
  <c r="AD271" i="37"/>
  <c r="AD272" i="37"/>
  <c r="AD273" i="37"/>
  <c r="AD274" i="37"/>
  <c r="AD275" i="37"/>
  <c r="AD276" i="37"/>
  <c r="AD277" i="37"/>
  <c r="AD278" i="37"/>
  <c r="AD279" i="37"/>
  <c r="AD280" i="37"/>
  <c r="AD281" i="37"/>
  <c r="AD282" i="37"/>
  <c r="AD283" i="37"/>
  <c r="AD284" i="37"/>
  <c r="AD285" i="37"/>
  <c r="AD286" i="37"/>
  <c r="AD287" i="37"/>
  <c r="AD288" i="37"/>
  <c r="AD289" i="37"/>
  <c r="AD290" i="37"/>
  <c r="AD291" i="37"/>
  <c r="AD292" i="37"/>
  <c r="AD293" i="37"/>
  <c r="AD294" i="37"/>
  <c r="AD295" i="37"/>
  <c r="AD296" i="37"/>
  <c r="AD297" i="37"/>
  <c r="AD298" i="37"/>
  <c r="AD299" i="37"/>
  <c r="AD300" i="37"/>
  <c r="AD301" i="37"/>
  <c r="AD302" i="37"/>
  <c r="AD303" i="37"/>
  <c r="AD304" i="37"/>
  <c r="AD305" i="37"/>
  <c r="AD306" i="37"/>
  <c r="AD307" i="37"/>
  <c r="AD308" i="37"/>
  <c r="AD309" i="37"/>
  <c r="AD310" i="37"/>
  <c r="AD311" i="37"/>
  <c r="AD312" i="37"/>
  <c r="AD228" i="37"/>
  <c r="AD177" i="37"/>
  <c r="AD178" i="37"/>
  <c r="AD179" i="37"/>
  <c r="AD181" i="37"/>
  <c r="AD182" i="37"/>
  <c r="AD183" i="37"/>
  <c r="AD184" i="37"/>
  <c r="AD185" i="37"/>
  <c r="AD190" i="37"/>
  <c r="AD192" i="37"/>
  <c r="AD193" i="37"/>
  <c r="AD194" i="37"/>
  <c r="AD195" i="37"/>
  <c r="AD196" i="37"/>
  <c r="AD197" i="37"/>
  <c r="AD198" i="37"/>
  <c r="AD199" i="37"/>
  <c r="AD200" i="37"/>
  <c r="AD201" i="37"/>
  <c r="AD202" i="37"/>
  <c r="AD203" i="37"/>
  <c r="AD204" i="37"/>
  <c r="AD205" i="37"/>
  <c r="AD206" i="37"/>
  <c r="AD207" i="37"/>
  <c r="AD208" i="37"/>
  <c r="AD209" i="37"/>
  <c r="AD210" i="37"/>
  <c r="AD211" i="37"/>
  <c r="AD212" i="37"/>
  <c r="AD213" i="37"/>
  <c r="AD214" i="37"/>
  <c r="AD215" i="37"/>
  <c r="AD216" i="37"/>
  <c r="AD217" i="37"/>
  <c r="AD218" i="37"/>
  <c r="AD219" i="37"/>
  <c r="AD220" i="37"/>
  <c r="AD221" i="37"/>
  <c r="AD222" i="37"/>
  <c r="AD223" i="37"/>
  <c r="AD224" i="37"/>
  <c r="AD176" i="37"/>
  <c r="AD121" i="37"/>
  <c r="AD124" i="37"/>
  <c r="AD128" i="37"/>
  <c r="AD129" i="37"/>
  <c r="AD131" i="37"/>
  <c r="AD132" i="37"/>
  <c r="AD133" i="37"/>
  <c r="AD134" i="37"/>
  <c r="AD135" i="37"/>
  <c r="AD136" i="37"/>
  <c r="AD139" i="37"/>
  <c r="AD140" i="37"/>
  <c r="AD141" i="37"/>
  <c r="AD142" i="37"/>
  <c r="AD143" i="37"/>
  <c r="AD144" i="37"/>
  <c r="AD145" i="37"/>
  <c r="AD146" i="37"/>
  <c r="AD147" i="37"/>
  <c r="AD148" i="37"/>
  <c r="AD149" i="37"/>
  <c r="AD150" i="37"/>
  <c r="AD151" i="37"/>
  <c r="AD152" i="37"/>
  <c r="AD153" i="37"/>
  <c r="AD154" i="37"/>
  <c r="AD155" i="37"/>
  <c r="AD156" i="37"/>
  <c r="AD157" i="37"/>
  <c r="AD158" i="37"/>
  <c r="AD159" i="37"/>
  <c r="AD160" i="37"/>
  <c r="AD161" i="37"/>
  <c r="AD162" i="37"/>
  <c r="AD163" i="37"/>
  <c r="AD164" i="37"/>
  <c r="AD165" i="37"/>
  <c r="AD166" i="37"/>
  <c r="AD167" i="37"/>
  <c r="AD168" i="37"/>
  <c r="AD169" i="37"/>
  <c r="AD170" i="37"/>
  <c r="AD171" i="37"/>
  <c r="AD172" i="37"/>
  <c r="AD120" i="37"/>
  <c r="AD51" i="37"/>
  <c r="AD52" i="37"/>
  <c r="AD53" i="37"/>
  <c r="AD59" i="37"/>
  <c r="AD60" i="37"/>
  <c r="AD61" i="37"/>
  <c r="AD62" i="37"/>
  <c r="AD63" i="37"/>
  <c r="AD64" i="37"/>
  <c r="AD65" i="37"/>
  <c r="AD66" i="37"/>
  <c r="AD67" i="37"/>
  <c r="AD68" i="37"/>
  <c r="AD69" i="37"/>
  <c r="AD70" i="37"/>
  <c r="AD71" i="37"/>
  <c r="AD72" i="37"/>
  <c r="AD73" i="37"/>
  <c r="AD74" i="37"/>
  <c r="AD75" i="37"/>
  <c r="AD76" i="37"/>
  <c r="AD77" i="37"/>
  <c r="AD78" i="37"/>
  <c r="AD79" i="37"/>
  <c r="AD80" i="37"/>
  <c r="AD81" i="37"/>
  <c r="AD82" i="37"/>
  <c r="AD83" i="37"/>
  <c r="AD84" i="37"/>
  <c r="AD85" i="37"/>
  <c r="AD86" i="37"/>
  <c r="AD87" i="37"/>
  <c r="AD88" i="37"/>
  <c r="AD89" i="37"/>
  <c r="AD90" i="37"/>
  <c r="AD91" i="37"/>
  <c r="AD92" i="37"/>
  <c r="AD93" i="37"/>
  <c r="AD94" i="37"/>
  <c r="AD95" i="37"/>
  <c r="AD96" i="37"/>
  <c r="AD97" i="37"/>
  <c r="AD98" i="37"/>
  <c r="AD99" i="37"/>
  <c r="AD100" i="37"/>
  <c r="AD101" i="37"/>
  <c r="AD102" i="37"/>
  <c r="AD103" i="37"/>
  <c r="AD104" i="37"/>
  <c r="AD105" i="37"/>
  <c r="AD106" i="37"/>
  <c r="AD107" i="37"/>
  <c r="AD108" i="37"/>
  <c r="AD109" i="37"/>
  <c r="AD110" i="37"/>
  <c r="AD111" i="37"/>
  <c r="AD112" i="37"/>
  <c r="AD113" i="37"/>
  <c r="AD114" i="37"/>
  <c r="AD115" i="37"/>
  <c r="AD116" i="37"/>
  <c r="AD50" i="37"/>
  <c r="AD8" i="37"/>
  <c r="AD9" i="37"/>
  <c r="AD10" i="37"/>
  <c r="AD11" i="37"/>
  <c r="AD12" i="37"/>
  <c r="AD13" i="37"/>
  <c r="AD14" i="37"/>
  <c r="AD15" i="37"/>
  <c r="AD16" i="37"/>
  <c r="AD17" i="37"/>
  <c r="AD18" i="37"/>
  <c r="AD19" i="37"/>
  <c r="AD20" i="37"/>
  <c r="AD21" i="37"/>
  <c r="AD22" i="37"/>
  <c r="AD23" i="37"/>
  <c r="AD24" i="37"/>
  <c r="AD25" i="37"/>
  <c r="AD26" i="37"/>
  <c r="AD27" i="37"/>
  <c r="AD28" i="37"/>
  <c r="AD29" i="37"/>
  <c r="AD30" i="37"/>
  <c r="AD31" i="37"/>
  <c r="AD32" i="37"/>
  <c r="AD33" i="37"/>
  <c r="AD34" i="37"/>
  <c r="AD35" i="37"/>
  <c r="AD36" i="37"/>
  <c r="AD37" i="37"/>
  <c r="AD38" i="37"/>
  <c r="AD39" i="37"/>
  <c r="AD40" i="37"/>
  <c r="AD41" i="37"/>
  <c r="AD42" i="37"/>
  <c r="AD43" i="37"/>
  <c r="AD44" i="37"/>
  <c r="AD45" i="37"/>
  <c r="AD46" i="37"/>
  <c r="AD7" i="37"/>
  <c r="AD48" i="37" l="1"/>
  <c r="AD173" i="37"/>
  <c r="AD47" i="37"/>
  <c r="AD117" i="37"/>
  <c r="AD313" i="37"/>
  <c r="AD226" i="37"/>
  <c r="AD174" i="37"/>
  <c r="AD118" i="37"/>
  <c r="AD314" i="37"/>
  <c r="AD225" i="37"/>
  <c r="AE321" i="37"/>
  <c r="AB315" i="37"/>
  <c r="AB314" i="37"/>
  <c r="AB313" i="37"/>
  <c r="AB227" i="37"/>
  <c r="AB226" i="37"/>
  <c r="AB225" i="37"/>
  <c r="AB175" i="37"/>
  <c r="AB173" i="37"/>
  <c r="AB174" i="37"/>
  <c r="AB119" i="37"/>
  <c r="AB118" i="37"/>
  <c r="AB117" i="37"/>
  <c r="AB49" i="37"/>
  <c r="AA49" i="37"/>
  <c r="AA117" i="37"/>
  <c r="AB47" i="37"/>
  <c r="AB48" i="37"/>
  <c r="AA315" i="37"/>
  <c r="AA314" i="37"/>
  <c r="AA313" i="37"/>
  <c r="AA227" i="37"/>
  <c r="AA226" i="37"/>
  <c r="AA225" i="37"/>
  <c r="AA175" i="37"/>
  <c r="AA174" i="37"/>
  <c r="AA173" i="37"/>
  <c r="AA119" i="37"/>
  <c r="AA118" i="37"/>
  <c r="AA48" i="37"/>
  <c r="Z118" i="37"/>
  <c r="AA47" i="37"/>
  <c r="Z47" i="37"/>
  <c r="AD227" i="37" l="1"/>
  <c r="AA319" i="37"/>
  <c r="AD320" i="37"/>
  <c r="AB321" i="37"/>
  <c r="AD315" i="37"/>
  <c r="AA321" i="37"/>
  <c r="AA320" i="37"/>
  <c r="AB320" i="37"/>
  <c r="AB319" i="37"/>
  <c r="AD49" i="37"/>
  <c r="AD319" i="37"/>
  <c r="AT106" i="37"/>
  <c r="AK106" i="37"/>
  <c r="AH106" i="37"/>
  <c r="AA106" i="37"/>
  <c r="Z315" i="37"/>
  <c r="Y315" i="37"/>
  <c r="Z314" i="37"/>
  <c r="Y314" i="37"/>
  <c r="Z313" i="37"/>
  <c r="Y313" i="37"/>
  <c r="Z227" i="37"/>
  <c r="Y227" i="37"/>
  <c r="Z226" i="37"/>
  <c r="Y226" i="37"/>
  <c r="Z225" i="37"/>
  <c r="Y225" i="37"/>
  <c r="Z175" i="37"/>
  <c r="Y175" i="37"/>
  <c r="Z174" i="37"/>
  <c r="Y174" i="37"/>
  <c r="Y173" i="37"/>
  <c r="Z173" i="37"/>
  <c r="R173" i="37"/>
  <c r="Z119" i="37"/>
  <c r="Y119" i="37"/>
  <c r="Y118" i="37"/>
  <c r="Y117" i="37"/>
  <c r="Z117" i="37"/>
  <c r="Z48" i="37"/>
  <c r="Z49" i="37"/>
  <c r="Y49" i="37"/>
  <c r="Y48" i="37"/>
  <c r="Y47" i="37"/>
  <c r="H226" i="37"/>
  <c r="K226" i="37"/>
  <c r="K118" i="37"/>
  <c r="BV314" i="37"/>
  <c r="BU314" i="37"/>
  <c r="BV313" i="37"/>
  <c r="BU313" i="37"/>
  <c r="BV226" i="37"/>
  <c r="BU226" i="37"/>
  <c r="BV225" i="37"/>
  <c r="BU225" i="37"/>
  <c r="BV174" i="37"/>
  <c r="BU174" i="37"/>
  <c r="BV173" i="37"/>
  <c r="BU173" i="37"/>
  <c r="BV118" i="37"/>
  <c r="BU118" i="37"/>
  <c r="BV117" i="37"/>
  <c r="BU117" i="37"/>
  <c r="BV48" i="37"/>
  <c r="BU48" i="37"/>
  <c r="BV47" i="37"/>
  <c r="BU47" i="37"/>
  <c r="BK313" i="37"/>
  <c r="BL313" i="37"/>
  <c r="BM313" i="37"/>
  <c r="BN313" i="37"/>
  <c r="BO313" i="37"/>
  <c r="BK314" i="37"/>
  <c r="BL314" i="37"/>
  <c r="BM314" i="37"/>
  <c r="BN314" i="37"/>
  <c r="BO314" i="37"/>
  <c r="BK225" i="37"/>
  <c r="BL225" i="37"/>
  <c r="BM225" i="37"/>
  <c r="BN225" i="37"/>
  <c r="BO225" i="37"/>
  <c r="BK226" i="37"/>
  <c r="BL226" i="37"/>
  <c r="BM226" i="37"/>
  <c r="BN226" i="37"/>
  <c r="BO226" i="37"/>
  <c r="BK173" i="37"/>
  <c r="BL173" i="37"/>
  <c r="BM173" i="37"/>
  <c r="BN173" i="37"/>
  <c r="BO173" i="37"/>
  <c r="BK174" i="37"/>
  <c r="BL174" i="37"/>
  <c r="BM174" i="37"/>
  <c r="BN174" i="37"/>
  <c r="BO174" i="37"/>
  <c r="BK117" i="37"/>
  <c r="BL117" i="37"/>
  <c r="BM117" i="37"/>
  <c r="BN117" i="37"/>
  <c r="BO117" i="37"/>
  <c r="BK118" i="37"/>
  <c r="BL118" i="37"/>
  <c r="BM118" i="37"/>
  <c r="BN118" i="37"/>
  <c r="BO118" i="37"/>
  <c r="BK47" i="37"/>
  <c r="BL47" i="37"/>
  <c r="BM47" i="37"/>
  <c r="BN47" i="37"/>
  <c r="BO47" i="37"/>
  <c r="BK48" i="37"/>
  <c r="BL48" i="37"/>
  <c r="BM48" i="37"/>
  <c r="BN48" i="37"/>
  <c r="BO48" i="37"/>
  <c r="AD321" i="37" l="1"/>
  <c r="BV227" i="37"/>
  <c r="BV49" i="37"/>
  <c r="BV175" i="37"/>
  <c r="BL227" i="37"/>
  <c r="Y321" i="37"/>
  <c r="BM175" i="37"/>
  <c r="BL315" i="37"/>
  <c r="Y319" i="37"/>
  <c r="Y320" i="37"/>
  <c r="BM315" i="37"/>
  <c r="BV320" i="37"/>
  <c r="BV119" i="37"/>
  <c r="BM320" i="37"/>
  <c r="Z321" i="37"/>
  <c r="Z319" i="37"/>
  <c r="Z320" i="37"/>
  <c r="BL320" i="37"/>
  <c r="BK315" i="37"/>
  <c r="BO49" i="37"/>
  <c r="BK320" i="37"/>
  <c r="BU49" i="37"/>
  <c r="BU119" i="37"/>
  <c r="BU227" i="37"/>
  <c r="BU315" i="37"/>
  <c r="BV319" i="37"/>
  <c r="BN49" i="37"/>
  <c r="BO319" i="37"/>
  <c r="BK319" i="37"/>
  <c r="BK321" i="37" s="1"/>
  <c r="BV315" i="37"/>
  <c r="BU319" i="37"/>
  <c r="BU320" i="37"/>
  <c r="BU175" i="37"/>
  <c r="BL175" i="37"/>
  <c r="BO227" i="37"/>
  <c r="BN319" i="37"/>
  <c r="BN175" i="37"/>
  <c r="BK175" i="37"/>
  <c r="BN227" i="37"/>
  <c r="BL49" i="37"/>
  <c r="BN119" i="37"/>
  <c r="BO315" i="37"/>
  <c r="BM119" i="37"/>
  <c r="BN315" i="37"/>
  <c r="BO175" i="37"/>
  <c r="BK119" i="37"/>
  <c r="BK49" i="37"/>
  <c r="BM49" i="37"/>
  <c r="BO119" i="37"/>
  <c r="BK227" i="37"/>
  <c r="BM227" i="37"/>
  <c r="BM319" i="37"/>
  <c r="BL119" i="37"/>
  <c r="BO320" i="37"/>
  <c r="BL319" i="37"/>
  <c r="BN320" i="37"/>
  <c r="BV321" i="37" l="1"/>
  <c r="BM321" i="37"/>
  <c r="BL321" i="37"/>
  <c r="BO321" i="37"/>
  <c r="BN321" i="37"/>
  <c r="BU321" i="37"/>
  <c r="AG47" i="37" l="1"/>
  <c r="AI47" i="37"/>
  <c r="AJ47" i="37"/>
  <c r="AL47" i="37"/>
  <c r="AM47" i="37"/>
  <c r="AN47" i="37"/>
  <c r="AO47" i="37"/>
  <c r="AP47" i="37"/>
  <c r="AQ47" i="37"/>
  <c r="AR47" i="37"/>
  <c r="AS47" i="37"/>
  <c r="AU47" i="37"/>
  <c r="AV47" i="37"/>
  <c r="AW47" i="37"/>
  <c r="AX47" i="37"/>
  <c r="AY47" i="37"/>
  <c r="AZ47" i="37"/>
  <c r="BA47" i="37"/>
  <c r="BB47" i="37"/>
  <c r="BC47" i="37"/>
  <c r="BD47" i="37"/>
  <c r="BE47" i="37"/>
  <c r="BF47" i="37"/>
  <c r="BG47" i="37"/>
  <c r="BH47" i="37"/>
  <c r="BI47" i="37"/>
  <c r="BJ47" i="37"/>
  <c r="AG48" i="37"/>
  <c r="AI48" i="37"/>
  <c r="AJ48" i="37"/>
  <c r="AL48" i="37"/>
  <c r="AM48" i="37"/>
  <c r="AN48" i="37"/>
  <c r="AO48" i="37"/>
  <c r="AP48" i="37"/>
  <c r="AQ48" i="37"/>
  <c r="AR48" i="37"/>
  <c r="AS48" i="37"/>
  <c r="AU48" i="37"/>
  <c r="AV48" i="37"/>
  <c r="AW48" i="37"/>
  <c r="AX48" i="37"/>
  <c r="AY48" i="37"/>
  <c r="AZ48" i="37"/>
  <c r="BA48" i="37"/>
  <c r="BB48" i="37"/>
  <c r="BC48" i="37"/>
  <c r="BD48" i="37"/>
  <c r="BE48" i="37"/>
  <c r="BF48" i="37"/>
  <c r="BG48" i="37"/>
  <c r="BH48" i="37"/>
  <c r="BI48" i="37"/>
  <c r="BJ48" i="37"/>
  <c r="BP48" i="37"/>
  <c r="BP47" i="37"/>
  <c r="BR48" i="37"/>
  <c r="BR47" i="37"/>
  <c r="BT48" i="37"/>
  <c r="BT47" i="37"/>
  <c r="AG117" i="37"/>
  <c r="AI117" i="37"/>
  <c r="AJ117" i="37"/>
  <c r="AL117" i="37"/>
  <c r="AM117" i="37"/>
  <c r="AN117" i="37"/>
  <c r="AO117" i="37"/>
  <c r="AP117" i="37"/>
  <c r="AQ117" i="37"/>
  <c r="AR117" i="37"/>
  <c r="AS117" i="37"/>
  <c r="AU117" i="37"/>
  <c r="AV117" i="37"/>
  <c r="AW117" i="37"/>
  <c r="AX117" i="37"/>
  <c r="AY117" i="37"/>
  <c r="AZ117" i="37"/>
  <c r="BA117" i="37"/>
  <c r="BB117" i="37"/>
  <c r="BC117" i="37"/>
  <c r="BD117" i="37"/>
  <c r="BE117" i="37"/>
  <c r="BF117" i="37"/>
  <c r="BG117" i="37"/>
  <c r="BH117" i="37"/>
  <c r="BI117" i="37"/>
  <c r="BJ117" i="37"/>
  <c r="AG118" i="37"/>
  <c r="AI118" i="37"/>
  <c r="AJ118" i="37"/>
  <c r="AL118" i="37"/>
  <c r="AM118" i="37"/>
  <c r="AN118" i="37"/>
  <c r="AO118" i="37"/>
  <c r="AP118" i="37"/>
  <c r="AQ118" i="37"/>
  <c r="AR118" i="37"/>
  <c r="AS118" i="37"/>
  <c r="AU118" i="37"/>
  <c r="AV118" i="37"/>
  <c r="AW118" i="37"/>
  <c r="AX118" i="37"/>
  <c r="AY118" i="37"/>
  <c r="AZ118" i="37"/>
  <c r="BA118" i="37"/>
  <c r="BB118" i="37"/>
  <c r="BC118" i="37"/>
  <c r="BD118" i="37"/>
  <c r="BE118" i="37"/>
  <c r="BF118" i="37"/>
  <c r="BG118" i="37"/>
  <c r="BH118" i="37"/>
  <c r="BI118" i="37"/>
  <c r="BJ118" i="37"/>
  <c r="BP118" i="37"/>
  <c r="BP117" i="37"/>
  <c r="BR118" i="37"/>
  <c r="BR117" i="37"/>
  <c r="BT118" i="37"/>
  <c r="BT117" i="37"/>
  <c r="AG173" i="37"/>
  <c r="AI173" i="37"/>
  <c r="AJ173" i="37"/>
  <c r="AL173" i="37"/>
  <c r="AM173" i="37"/>
  <c r="AN173" i="37"/>
  <c r="AO173" i="37"/>
  <c r="AP173" i="37"/>
  <c r="AQ173" i="37"/>
  <c r="AR173" i="37"/>
  <c r="AS173" i="37"/>
  <c r="AU173" i="37"/>
  <c r="AV173" i="37"/>
  <c r="AW173" i="37"/>
  <c r="AX173" i="37"/>
  <c r="AY173" i="37"/>
  <c r="AZ173" i="37"/>
  <c r="BA173" i="37"/>
  <c r="BB173" i="37"/>
  <c r="BC173" i="37"/>
  <c r="BD173" i="37"/>
  <c r="BE173" i="37"/>
  <c r="BF173" i="37"/>
  <c r="BG173" i="37"/>
  <c r="BH173" i="37"/>
  <c r="BI173" i="37"/>
  <c r="BJ173" i="37"/>
  <c r="AG174" i="37"/>
  <c r="AI174" i="37"/>
  <c r="AJ174" i="37"/>
  <c r="AL174" i="37"/>
  <c r="AM174" i="37"/>
  <c r="AN174" i="37"/>
  <c r="AO174" i="37"/>
  <c r="AP174" i="37"/>
  <c r="AQ174" i="37"/>
  <c r="AR174" i="37"/>
  <c r="AS174" i="37"/>
  <c r="AU174" i="37"/>
  <c r="AV174" i="37"/>
  <c r="AW174" i="37"/>
  <c r="AX174" i="37"/>
  <c r="AY174" i="37"/>
  <c r="AZ174" i="37"/>
  <c r="BA174" i="37"/>
  <c r="BB174" i="37"/>
  <c r="BC174" i="37"/>
  <c r="BD174" i="37"/>
  <c r="BE174" i="37"/>
  <c r="BF174" i="37"/>
  <c r="BG174" i="37"/>
  <c r="BH174" i="37"/>
  <c r="BI174" i="37"/>
  <c r="BJ174" i="37"/>
  <c r="BP174" i="37"/>
  <c r="BP173" i="37"/>
  <c r="BR174" i="37"/>
  <c r="BR173" i="37"/>
  <c r="BT173" i="37"/>
  <c r="BT174" i="37"/>
  <c r="AF225" i="37"/>
  <c r="AG225" i="37"/>
  <c r="AI225" i="37"/>
  <c r="AJ225" i="37"/>
  <c r="AL225" i="37"/>
  <c r="AM225" i="37"/>
  <c r="AN225" i="37"/>
  <c r="AO225" i="37"/>
  <c r="AP225" i="37"/>
  <c r="AQ225" i="37"/>
  <c r="AR225" i="37"/>
  <c r="AS225" i="37"/>
  <c r="AU225" i="37"/>
  <c r="AV225" i="37"/>
  <c r="AW225" i="37"/>
  <c r="AX225" i="37"/>
  <c r="AY225" i="37"/>
  <c r="AZ225" i="37"/>
  <c r="BA225" i="37"/>
  <c r="BB225" i="37"/>
  <c r="BC225" i="37"/>
  <c r="BD225" i="37"/>
  <c r="BE225" i="37"/>
  <c r="BF225" i="37"/>
  <c r="BG225" i="37"/>
  <c r="BH225" i="37"/>
  <c r="BI225" i="37"/>
  <c r="BJ225" i="37"/>
  <c r="AF226" i="37"/>
  <c r="AG226" i="37"/>
  <c r="AI226" i="37"/>
  <c r="AJ226" i="37"/>
  <c r="AL226" i="37"/>
  <c r="AM226" i="37"/>
  <c r="AN226" i="37"/>
  <c r="AO226" i="37"/>
  <c r="AP226" i="37"/>
  <c r="AQ226" i="37"/>
  <c r="AR226" i="37"/>
  <c r="AS226" i="37"/>
  <c r="AU226" i="37"/>
  <c r="AV226" i="37"/>
  <c r="AW226" i="37"/>
  <c r="AX226" i="37"/>
  <c r="AY226" i="37"/>
  <c r="AZ226" i="37"/>
  <c r="BA226" i="37"/>
  <c r="BB226" i="37"/>
  <c r="BC226" i="37"/>
  <c r="BD226" i="37"/>
  <c r="BE226" i="37"/>
  <c r="BF226" i="37"/>
  <c r="BG226" i="37"/>
  <c r="BH226" i="37"/>
  <c r="BI226" i="37"/>
  <c r="BJ226" i="37"/>
  <c r="BP226" i="37"/>
  <c r="BP225" i="37"/>
  <c r="BR226" i="37"/>
  <c r="BR225" i="37"/>
  <c r="BT226" i="37"/>
  <c r="BT225" i="37"/>
  <c r="BT314" i="37"/>
  <c r="BT313" i="37"/>
  <c r="BR314" i="37"/>
  <c r="BR313" i="37"/>
  <c r="AF313" i="37"/>
  <c r="AG313" i="37"/>
  <c r="AI313" i="37"/>
  <c r="AJ313" i="37"/>
  <c r="AL313" i="37"/>
  <c r="AM313" i="37"/>
  <c r="AN313" i="37"/>
  <c r="AO313" i="37"/>
  <c r="AP313" i="37"/>
  <c r="AQ313" i="37"/>
  <c r="AR313" i="37"/>
  <c r="AS313" i="37"/>
  <c r="AU313" i="37"/>
  <c r="AV313" i="37"/>
  <c r="AW313" i="37"/>
  <c r="AX313" i="37"/>
  <c r="AY313" i="37"/>
  <c r="AZ313" i="37"/>
  <c r="BA313" i="37"/>
  <c r="BB313" i="37"/>
  <c r="BC313" i="37"/>
  <c r="BD313" i="37"/>
  <c r="BE313" i="37"/>
  <c r="BF313" i="37"/>
  <c r="BG313" i="37"/>
  <c r="BH313" i="37"/>
  <c r="BI313" i="37"/>
  <c r="BJ313" i="37"/>
  <c r="BP313" i="37"/>
  <c r="AF314" i="37"/>
  <c r="AG314" i="37"/>
  <c r="AI314" i="37"/>
  <c r="AJ314" i="37"/>
  <c r="AL314" i="37"/>
  <c r="AM314" i="37"/>
  <c r="AN314" i="37"/>
  <c r="AO314" i="37"/>
  <c r="AP314" i="37"/>
  <c r="AQ314" i="37"/>
  <c r="AR314" i="37"/>
  <c r="AS314" i="37"/>
  <c r="AU314" i="37"/>
  <c r="AV314" i="37"/>
  <c r="AW314" i="37"/>
  <c r="AX314" i="37"/>
  <c r="AY314" i="37"/>
  <c r="AZ314" i="37"/>
  <c r="BA314" i="37"/>
  <c r="BB314" i="37"/>
  <c r="BC314" i="37"/>
  <c r="BD314" i="37"/>
  <c r="BE314" i="37"/>
  <c r="BF314" i="37"/>
  <c r="BG314" i="37"/>
  <c r="BH314" i="37"/>
  <c r="BI314" i="37"/>
  <c r="BJ314" i="37"/>
  <c r="BP314" i="37"/>
  <c r="BQ313" i="37"/>
  <c r="BS313" i="37"/>
  <c r="BQ314" i="37"/>
  <c r="BS314" i="37"/>
  <c r="AF319" i="37" l="1"/>
  <c r="AG320" i="37"/>
  <c r="AF320" i="37"/>
  <c r="AG319" i="37"/>
  <c r="T314" i="37"/>
  <c r="T313" i="37"/>
  <c r="R314" i="37"/>
  <c r="R313" i="37"/>
  <c r="R225" i="37"/>
  <c r="R226" i="37"/>
  <c r="T226" i="37"/>
  <c r="T225" i="37"/>
  <c r="T174" i="37"/>
  <c r="T173" i="37"/>
  <c r="R174" i="37"/>
  <c r="R117" i="37"/>
  <c r="R118" i="37"/>
  <c r="T118" i="37"/>
  <c r="T117" i="37"/>
  <c r="R48" i="37"/>
  <c r="R47" i="37"/>
  <c r="T48" i="37"/>
  <c r="T47" i="37"/>
  <c r="BR315" i="37"/>
  <c r="BQ315" i="37"/>
  <c r="BP315" i="37"/>
  <c r="BS315" i="37"/>
  <c r="BP227" i="37"/>
  <c r="BQ225" i="37"/>
  <c r="BR227" i="37"/>
  <c r="BS225" i="37"/>
  <c r="BQ226" i="37"/>
  <c r="BS226" i="37"/>
  <c r="BT227" i="37"/>
  <c r="BQ173" i="37"/>
  <c r="BR175" i="37"/>
  <c r="BS173" i="37"/>
  <c r="BQ174" i="37"/>
  <c r="BS174" i="37"/>
  <c r="BT175" i="37"/>
  <c r="BP175" i="37"/>
  <c r="BP119" i="37"/>
  <c r="AG49" i="37"/>
  <c r="AI49" i="37"/>
  <c r="AJ49" i="37"/>
  <c r="AL49" i="37"/>
  <c r="AM49" i="37"/>
  <c r="AN49" i="37"/>
  <c r="AO49" i="37"/>
  <c r="AP49" i="37"/>
  <c r="AQ49" i="37"/>
  <c r="AR49" i="37"/>
  <c r="AS49" i="37"/>
  <c r="AU49" i="37"/>
  <c r="AV49" i="37"/>
  <c r="AW49" i="37"/>
  <c r="AX49" i="37"/>
  <c r="AY49" i="37"/>
  <c r="AZ49" i="37"/>
  <c r="BA49" i="37"/>
  <c r="BB49" i="37"/>
  <c r="BC49" i="37"/>
  <c r="BD49" i="37"/>
  <c r="BE49" i="37"/>
  <c r="BF49" i="37"/>
  <c r="BG49" i="37"/>
  <c r="BH49" i="37"/>
  <c r="BI49" i="37"/>
  <c r="BJ49" i="37"/>
  <c r="BP49" i="37"/>
  <c r="BQ117" i="37"/>
  <c r="BR119" i="37"/>
  <c r="BS117" i="37"/>
  <c r="BQ118" i="37"/>
  <c r="BS118" i="37"/>
  <c r="BQ47" i="37"/>
  <c r="BS47" i="37"/>
  <c r="BQ48" i="37"/>
  <c r="BR49" i="37"/>
  <c r="BS48" i="37"/>
  <c r="H225" i="37"/>
  <c r="K225" i="37"/>
  <c r="AG321" i="37" l="1"/>
  <c r="AF321" i="37"/>
  <c r="T49" i="37"/>
  <c r="R119" i="37"/>
  <c r="BS49" i="37"/>
  <c r="BQ49" i="37"/>
  <c r="BQ319" i="37"/>
  <c r="BS119" i="37"/>
  <c r="BQ119" i="37"/>
  <c r="BS175" i="37"/>
  <c r="BQ175" i="37"/>
  <c r="BQ320" i="37"/>
  <c r="BQ227" i="37"/>
  <c r="BS319" i="37"/>
  <c r="BS227" i="37"/>
  <c r="BS320" i="37"/>
  <c r="R319" i="37"/>
  <c r="R320" i="37"/>
  <c r="T119" i="37"/>
  <c r="T319" i="37"/>
  <c r="T320" i="37"/>
  <c r="T315" i="37"/>
  <c r="R315" i="37"/>
  <c r="R227" i="37"/>
  <c r="T227" i="37"/>
  <c r="T175" i="37"/>
  <c r="R175" i="37"/>
  <c r="R49" i="37"/>
  <c r="BR320" i="37"/>
  <c r="BR319" i="37"/>
  <c r="BT315" i="37"/>
  <c r="AU227" i="37"/>
  <c r="BC227" i="37"/>
  <c r="BI227" i="37"/>
  <c r="AL175" i="37"/>
  <c r="AZ175" i="37"/>
  <c r="AV119" i="37"/>
  <c r="BD119" i="37"/>
  <c r="BJ119" i="37"/>
  <c r="AT312" i="37"/>
  <c r="AT311" i="37"/>
  <c r="AT310" i="37"/>
  <c r="AT309" i="37"/>
  <c r="AT308" i="37"/>
  <c r="AT307" i="37"/>
  <c r="AT306" i="37"/>
  <c r="AT305" i="37"/>
  <c r="AT304" i="37"/>
  <c r="AT303" i="37"/>
  <c r="AT302" i="37"/>
  <c r="AT301" i="37"/>
  <c r="AT300" i="37"/>
  <c r="AT299" i="37"/>
  <c r="AT298" i="37"/>
  <c r="AT297" i="37"/>
  <c r="AT296" i="37"/>
  <c r="AT295" i="37"/>
  <c r="AT294" i="37"/>
  <c r="AT293" i="37"/>
  <c r="AT292" i="37"/>
  <c r="AT291" i="37"/>
  <c r="AT290" i="37"/>
  <c r="AT289" i="37"/>
  <c r="AT288" i="37"/>
  <c r="AT287" i="37"/>
  <c r="AT286" i="37"/>
  <c r="AT285" i="37"/>
  <c r="AT284" i="37"/>
  <c r="AT283" i="37"/>
  <c r="AT282" i="37"/>
  <c r="AT281" i="37"/>
  <c r="AT280" i="37"/>
  <c r="AT279" i="37"/>
  <c r="AT278" i="37"/>
  <c r="AT277" i="37"/>
  <c r="AT276" i="37"/>
  <c r="AT275" i="37"/>
  <c r="AT274" i="37"/>
  <c r="AT273" i="37"/>
  <c r="AT272" i="37"/>
  <c r="AT271" i="37"/>
  <c r="AT270" i="37"/>
  <c r="AT269" i="37"/>
  <c r="AT268" i="37"/>
  <c r="AT267" i="37"/>
  <c r="AT266" i="37"/>
  <c r="AT265" i="37"/>
  <c r="AT264" i="37"/>
  <c r="AT263" i="37"/>
  <c r="AT262" i="37"/>
  <c r="AT261" i="37"/>
  <c r="AT260" i="37"/>
  <c r="AT259" i="37"/>
  <c r="AK312" i="37"/>
  <c r="AK311" i="37"/>
  <c r="AK310" i="37"/>
  <c r="AK309" i="37"/>
  <c r="AK308" i="37"/>
  <c r="AK307" i="37"/>
  <c r="AK306" i="37"/>
  <c r="AK305" i="37"/>
  <c r="AK304" i="37"/>
  <c r="AK303" i="37"/>
  <c r="AK302" i="37"/>
  <c r="AK301" i="37"/>
  <c r="AK300" i="37"/>
  <c r="AK299" i="37"/>
  <c r="AK298" i="37"/>
  <c r="AK297" i="37"/>
  <c r="AK296" i="37"/>
  <c r="AK295" i="37"/>
  <c r="AK294" i="37"/>
  <c r="AK293" i="37"/>
  <c r="AK292" i="37"/>
  <c r="AK291" i="37"/>
  <c r="AK290" i="37"/>
  <c r="AK289" i="37"/>
  <c r="AK288" i="37"/>
  <c r="AK287" i="37"/>
  <c r="AK286" i="37"/>
  <c r="AK285" i="37"/>
  <c r="AK284" i="37"/>
  <c r="AK283" i="37"/>
  <c r="AK282" i="37"/>
  <c r="AK281" i="37"/>
  <c r="AK280" i="37"/>
  <c r="AK279" i="37"/>
  <c r="AK278" i="37"/>
  <c r="AK277" i="37"/>
  <c r="AK276" i="37"/>
  <c r="AK275" i="37"/>
  <c r="AK274" i="37"/>
  <c r="AK273" i="37"/>
  <c r="AK272" i="37"/>
  <c r="AK271" i="37"/>
  <c r="AK270" i="37"/>
  <c r="AK269" i="37"/>
  <c r="AK268" i="37"/>
  <c r="AK267" i="37"/>
  <c r="AK266" i="37"/>
  <c r="AK265" i="37"/>
  <c r="AK264" i="37"/>
  <c r="AK263" i="37"/>
  <c r="AK262" i="37"/>
  <c r="AK261" i="37"/>
  <c r="AK260" i="37"/>
  <c r="AK259" i="37"/>
  <c r="AK223" i="37"/>
  <c r="AH312" i="37"/>
  <c r="AH311" i="37"/>
  <c r="AH310" i="37"/>
  <c r="AH309" i="37"/>
  <c r="AH308" i="37"/>
  <c r="AH307" i="37"/>
  <c r="AH306" i="37"/>
  <c r="AH305" i="37"/>
  <c r="AH304" i="37"/>
  <c r="AH303" i="37"/>
  <c r="AH302" i="37"/>
  <c r="AH301" i="37"/>
  <c r="AH300" i="37"/>
  <c r="AH299" i="37"/>
  <c r="AH298" i="37"/>
  <c r="AH297" i="37"/>
  <c r="AH296" i="37"/>
  <c r="AH295" i="37"/>
  <c r="AH294" i="37"/>
  <c r="AH293" i="37"/>
  <c r="AH292" i="37"/>
  <c r="AH291" i="37"/>
  <c r="AH290" i="37"/>
  <c r="AH289" i="37"/>
  <c r="AH288" i="37"/>
  <c r="AH287" i="37"/>
  <c r="AH286" i="37"/>
  <c r="AH285" i="37"/>
  <c r="AH284" i="37"/>
  <c r="AH283" i="37"/>
  <c r="AH282" i="37"/>
  <c r="AH281" i="37"/>
  <c r="AH280" i="37"/>
  <c r="AH279" i="37"/>
  <c r="AH278" i="37"/>
  <c r="AH277" i="37"/>
  <c r="AH276" i="37"/>
  <c r="AH275" i="37"/>
  <c r="AH274" i="37"/>
  <c r="AH273" i="37"/>
  <c r="AH272" i="37"/>
  <c r="AH271" i="37"/>
  <c r="AH270" i="37"/>
  <c r="AH269" i="37"/>
  <c r="AH268" i="37"/>
  <c r="AH267" i="37"/>
  <c r="AH266" i="37"/>
  <c r="AH265" i="37"/>
  <c r="AH264" i="37"/>
  <c r="AH263" i="37"/>
  <c r="AH262" i="37"/>
  <c r="AH261" i="37"/>
  <c r="AH260" i="37"/>
  <c r="AH259" i="37"/>
  <c r="AA311" i="37"/>
  <c r="AA310" i="37"/>
  <c r="AA309" i="37"/>
  <c r="AA308" i="37"/>
  <c r="AA307" i="37"/>
  <c r="AA306" i="37"/>
  <c r="AA305" i="37"/>
  <c r="AA304" i="37"/>
  <c r="AA303" i="37"/>
  <c r="AA302" i="37"/>
  <c r="AA301" i="37"/>
  <c r="AA300" i="37"/>
  <c r="AA299" i="37"/>
  <c r="AA298" i="37"/>
  <c r="AA297" i="37"/>
  <c r="AA296" i="37"/>
  <c r="AA295" i="37"/>
  <c r="AA294" i="37"/>
  <c r="AA293" i="37"/>
  <c r="AA292" i="37"/>
  <c r="AA291" i="37"/>
  <c r="AA290" i="37"/>
  <c r="AA289" i="37"/>
  <c r="AA288" i="37"/>
  <c r="AA287" i="37"/>
  <c r="AA286" i="37"/>
  <c r="AA285" i="37"/>
  <c r="AA284" i="37"/>
  <c r="AA283" i="37"/>
  <c r="AA282" i="37"/>
  <c r="AA281" i="37"/>
  <c r="AA280" i="37"/>
  <c r="AA279" i="37"/>
  <c r="AA278" i="37"/>
  <c r="AA277" i="37"/>
  <c r="AA276" i="37"/>
  <c r="AA275" i="37"/>
  <c r="AA274" i="37"/>
  <c r="AA273" i="37"/>
  <c r="AA272" i="37"/>
  <c r="AA271" i="37"/>
  <c r="AA270" i="37"/>
  <c r="AA269" i="37"/>
  <c r="AA268" i="37"/>
  <c r="AA267" i="37"/>
  <c r="AA266" i="37"/>
  <c r="AA265" i="37"/>
  <c r="AA264" i="37"/>
  <c r="AA263" i="37"/>
  <c r="AA262" i="37"/>
  <c r="AA261" i="37"/>
  <c r="AA260" i="37"/>
  <c r="AA259" i="37"/>
  <c r="AK313" i="37" l="1"/>
  <c r="BQ321" i="37"/>
  <c r="BS321" i="37"/>
  <c r="AH313" i="37"/>
  <c r="AT314" i="37"/>
  <c r="AK314" i="37"/>
  <c r="AH314" i="37"/>
  <c r="AT313" i="37"/>
  <c r="T321" i="37"/>
  <c r="R321" i="37"/>
  <c r="BR321" i="37"/>
  <c r="BF175" i="37"/>
  <c r="AX175" i="37"/>
  <c r="AP175" i="37"/>
  <c r="AM227" i="37"/>
  <c r="BI119" i="37"/>
  <c r="BC119" i="37"/>
  <c r="AU119" i="37"/>
  <c r="BB227" i="37"/>
  <c r="BH119" i="37"/>
  <c r="BB119" i="37"/>
  <c r="AR175" i="37"/>
  <c r="AZ320" i="37"/>
  <c r="AR320" i="37"/>
  <c r="AY315" i="37"/>
  <c r="AQ315" i="37"/>
  <c r="AZ119" i="37"/>
  <c r="AR119" i="37"/>
  <c r="BG175" i="37"/>
  <c r="BA175" i="37"/>
  <c r="AS175" i="37"/>
  <c r="AY175" i="37"/>
  <c r="AQ175" i="37"/>
  <c r="BF227" i="37"/>
  <c r="AX227" i="37"/>
  <c r="AP227" i="37"/>
  <c r="AN119" i="37"/>
  <c r="BE175" i="37"/>
  <c r="AW175" i="37"/>
  <c r="AO175" i="37"/>
  <c r="BE320" i="37"/>
  <c r="AZ227" i="37"/>
  <c r="AR227" i="37"/>
  <c r="BG315" i="37"/>
  <c r="BA315" i="37"/>
  <c r="AS315" i="37"/>
  <c r="BH319" i="37"/>
  <c r="BB319" i="37"/>
  <c r="AL319" i="37"/>
  <c r="AY227" i="37"/>
  <c r="AQ227" i="37"/>
  <c r="AZ315" i="37"/>
  <c r="AR315" i="37"/>
  <c r="BE227" i="37"/>
  <c r="AW227" i="37"/>
  <c r="AO227" i="37"/>
  <c r="BF315" i="37"/>
  <c r="AX315" i="37"/>
  <c r="AP315" i="37"/>
  <c r="AS320" i="37"/>
  <c r="BJ227" i="37"/>
  <c r="BD227" i="37"/>
  <c r="AV227" i="37"/>
  <c r="AN227" i="37"/>
  <c r="BE315" i="37"/>
  <c r="AW315" i="37"/>
  <c r="AO315" i="37"/>
  <c r="BG320" i="37"/>
  <c r="BG119" i="37"/>
  <c r="BA119" i="37"/>
  <c r="AS119" i="37"/>
  <c r="BH175" i="37"/>
  <c r="BB175" i="37"/>
  <c r="BJ315" i="37"/>
  <c r="BD315" i="37"/>
  <c r="AV315" i="37"/>
  <c r="AN315" i="37"/>
  <c r="AY320" i="37"/>
  <c r="AQ320" i="37"/>
  <c r="BH227" i="37"/>
  <c r="AL227" i="37"/>
  <c r="BI315" i="37"/>
  <c r="BC315" i="37"/>
  <c r="AU315" i="37"/>
  <c r="AM315" i="37"/>
  <c r="BG227" i="37"/>
  <c r="BA227" i="37"/>
  <c r="AS227" i="37"/>
  <c r="BH315" i="37"/>
  <c r="BB315" i="37"/>
  <c r="AL315" i="37"/>
  <c r="BG319" i="37"/>
  <c r="AM320" i="37"/>
  <c r="AZ319" i="37"/>
  <c r="AR319" i="37"/>
  <c r="BI320" i="37"/>
  <c r="BC320" i="37"/>
  <c r="AY119" i="37"/>
  <c r="AQ119" i="37"/>
  <c r="BJ175" i="37"/>
  <c r="BD175" i="37"/>
  <c r="AV175" i="37"/>
  <c r="AN175" i="37"/>
  <c r="AS319" i="37"/>
  <c r="BH320" i="37"/>
  <c r="BB320" i="37"/>
  <c r="BF119" i="37"/>
  <c r="AX119" i="37"/>
  <c r="AP119" i="37"/>
  <c r="BI175" i="37"/>
  <c r="BC175" i="37"/>
  <c r="AU175" i="37"/>
  <c r="AM175" i="37"/>
  <c r="BE119" i="37"/>
  <c r="AW119" i="37"/>
  <c r="AO119" i="37"/>
  <c r="AU320" i="37"/>
  <c r="BA320" i="37"/>
  <c r="AX320" i="37"/>
  <c r="AP320" i="37"/>
  <c r="BA319" i="37"/>
  <c r="BF320" i="37"/>
  <c r="AW320" i="37"/>
  <c r="AO320" i="37"/>
  <c r="BJ320" i="37"/>
  <c r="BD320" i="37"/>
  <c r="AV320" i="37"/>
  <c r="AN320" i="37"/>
  <c r="AQ319" i="37"/>
  <c r="BF319" i="37"/>
  <c r="AX319" i="37"/>
  <c r="AP319" i="37"/>
  <c r="AY319" i="37"/>
  <c r="BE319" i="37"/>
  <c r="AW319" i="37"/>
  <c r="AO319" i="37"/>
  <c r="BJ319" i="37"/>
  <c r="BD319" i="37"/>
  <c r="AV319" i="37"/>
  <c r="AN319" i="37"/>
  <c r="BI319" i="37"/>
  <c r="BC319" i="37"/>
  <c r="AU319" i="37"/>
  <c r="AM319" i="37"/>
  <c r="AV321" i="37" l="1"/>
  <c r="AZ321" i="37"/>
  <c r="AT315" i="37"/>
  <c r="BH321" i="37"/>
  <c r="AM321" i="37"/>
  <c r="AO321" i="37"/>
  <c r="AR321" i="37"/>
  <c r="BD321" i="37"/>
  <c r="AU321" i="37"/>
  <c r="BF321" i="37"/>
  <c r="BC321" i="37"/>
  <c r="BE321" i="37"/>
  <c r="AY321" i="37"/>
  <c r="AQ321" i="37"/>
  <c r="BB321" i="37"/>
  <c r="BG321" i="37"/>
  <c r="AW321" i="37"/>
  <c r="AS321" i="37"/>
  <c r="AP321" i="37"/>
  <c r="BI321" i="37"/>
  <c r="AN321" i="37"/>
  <c r="BA321" i="37"/>
  <c r="BJ321" i="37"/>
  <c r="AX321" i="37"/>
  <c r="K47" i="37" l="1"/>
  <c r="AT172" i="37"/>
  <c r="AT171" i="37"/>
  <c r="AT170" i="37"/>
  <c r="AT169" i="37"/>
  <c r="AT168" i="37"/>
  <c r="AT167" i="37"/>
  <c r="AT166" i="37"/>
  <c r="AT165" i="37"/>
  <c r="AT164" i="37"/>
  <c r="AT163" i="37"/>
  <c r="AT162" i="37"/>
  <c r="AT161" i="37"/>
  <c r="AT160" i="37"/>
  <c r="AT159" i="37"/>
  <c r="AT158" i="37"/>
  <c r="AT157" i="37"/>
  <c r="AT156" i="37"/>
  <c r="AT155" i="37"/>
  <c r="AT154" i="37"/>
  <c r="AT153" i="37"/>
  <c r="AT152" i="37"/>
  <c r="AT151" i="37"/>
  <c r="AT150" i="37"/>
  <c r="AT149" i="37"/>
  <c r="AT148" i="37"/>
  <c r="AT147" i="37"/>
  <c r="AT146" i="37"/>
  <c r="AT145" i="37"/>
  <c r="AK172" i="37"/>
  <c r="AK171" i="37"/>
  <c r="AK170" i="37"/>
  <c r="AK169" i="37"/>
  <c r="AK168" i="37"/>
  <c r="AK167" i="37"/>
  <c r="AK166" i="37"/>
  <c r="AK165" i="37"/>
  <c r="AK164" i="37"/>
  <c r="AK163" i="37"/>
  <c r="AK162" i="37"/>
  <c r="AK161" i="37"/>
  <c r="AK160" i="37"/>
  <c r="AK159" i="37"/>
  <c r="AK158" i="37"/>
  <c r="AK157" i="37"/>
  <c r="AK156" i="37"/>
  <c r="AK155" i="37"/>
  <c r="AK154" i="37"/>
  <c r="AK153" i="37"/>
  <c r="AK152" i="37"/>
  <c r="AK151" i="37"/>
  <c r="AK150" i="37"/>
  <c r="AK149" i="37"/>
  <c r="AK148" i="37"/>
  <c r="AK147" i="37"/>
  <c r="AK146" i="37"/>
  <c r="AK145" i="37"/>
  <c r="AA145" i="37"/>
  <c r="AA150" i="37"/>
  <c r="AT116" i="37"/>
  <c r="AT115" i="37"/>
  <c r="AT114" i="37"/>
  <c r="AT113" i="37"/>
  <c r="AT112" i="37"/>
  <c r="AT111" i="37"/>
  <c r="AT110" i="37"/>
  <c r="AT109" i="37"/>
  <c r="AT108" i="37"/>
  <c r="AT107" i="37"/>
  <c r="AT105" i="37"/>
  <c r="AT104" i="37"/>
  <c r="AT103" i="37"/>
  <c r="AT102" i="37"/>
  <c r="AT101" i="37"/>
  <c r="AT100" i="37"/>
  <c r="AT99" i="37"/>
  <c r="AT98" i="37"/>
  <c r="AT97" i="37"/>
  <c r="AT96" i="37"/>
  <c r="AT95" i="37"/>
  <c r="AT94" i="37"/>
  <c r="AT93" i="37"/>
  <c r="AT92" i="37"/>
  <c r="AT91" i="37"/>
  <c r="AT90" i="37"/>
  <c r="AT89" i="37"/>
  <c r="AT88" i="37"/>
  <c r="AT87" i="37"/>
  <c r="AT86" i="37"/>
  <c r="AT85" i="37"/>
  <c r="AT84" i="37"/>
  <c r="AT83" i="37"/>
  <c r="AT82" i="37"/>
  <c r="AT81" i="37"/>
  <c r="AT80" i="37"/>
  <c r="AT79" i="37"/>
  <c r="AT78" i="37"/>
  <c r="AT77" i="37"/>
  <c r="AT76" i="37"/>
  <c r="AT75" i="37"/>
  <c r="AT74" i="37"/>
  <c r="AT73" i="37"/>
  <c r="AT72" i="37"/>
  <c r="AT71" i="37"/>
  <c r="AT70" i="37"/>
  <c r="AT69" i="37"/>
  <c r="AT68" i="37"/>
  <c r="AT67" i="37"/>
  <c r="AT66" i="37"/>
  <c r="AT65" i="37"/>
  <c r="AT64" i="37"/>
  <c r="AT63" i="37"/>
  <c r="AT62" i="37"/>
  <c r="AK116" i="37"/>
  <c r="AK115" i="37"/>
  <c r="AK114" i="37"/>
  <c r="AK113" i="37"/>
  <c r="AK112" i="37"/>
  <c r="AK111" i="37"/>
  <c r="AK110" i="37"/>
  <c r="AK109" i="37"/>
  <c r="AK108" i="37"/>
  <c r="AK107" i="37"/>
  <c r="AK105" i="37"/>
  <c r="AK104" i="37"/>
  <c r="AK103" i="37"/>
  <c r="AK102" i="37"/>
  <c r="AK101" i="37"/>
  <c r="AK100" i="37"/>
  <c r="AK99" i="37"/>
  <c r="AK98" i="37"/>
  <c r="AK97" i="37"/>
  <c r="AK96" i="37"/>
  <c r="AK95" i="37"/>
  <c r="AK94" i="37"/>
  <c r="AK93" i="37"/>
  <c r="AK92" i="37"/>
  <c r="AK91" i="37"/>
  <c r="AK90" i="37"/>
  <c r="AK89" i="37"/>
  <c r="AK88" i="37"/>
  <c r="AK87" i="37"/>
  <c r="AK86" i="37"/>
  <c r="AK85" i="37"/>
  <c r="AK84" i="37"/>
  <c r="AK83" i="37"/>
  <c r="AK82" i="37"/>
  <c r="AK81" i="37"/>
  <c r="AK80" i="37"/>
  <c r="AK79" i="37"/>
  <c r="AK78" i="37"/>
  <c r="AK77" i="37"/>
  <c r="AK76" i="37"/>
  <c r="AK75" i="37"/>
  <c r="AK74" i="37"/>
  <c r="AK73" i="37"/>
  <c r="AK72" i="37"/>
  <c r="AK71" i="37"/>
  <c r="AK70" i="37"/>
  <c r="AK69" i="37"/>
  <c r="AK68" i="37"/>
  <c r="AK67" i="37"/>
  <c r="AK66" i="37"/>
  <c r="AK65" i="37"/>
  <c r="AK64" i="37"/>
  <c r="AK63" i="37"/>
  <c r="AK62" i="37"/>
  <c r="AA113" i="37"/>
  <c r="AA111" i="37"/>
  <c r="AA108" i="37"/>
  <c r="AA104" i="37"/>
  <c r="AA98" i="37"/>
  <c r="AA95" i="37"/>
  <c r="AA92" i="37"/>
  <c r="AA83" i="37"/>
  <c r="AA80" i="37"/>
  <c r="AA79" i="37"/>
  <c r="AA76" i="37"/>
  <c r="AA74" i="37"/>
  <c r="AA71" i="37"/>
  <c r="AA68" i="37"/>
  <c r="AA64" i="37"/>
  <c r="AT46" i="37"/>
  <c r="AT45" i="37"/>
  <c r="AT44" i="37"/>
  <c r="AT43" i="37"/>
  <c r="AT42" i="37"/>
  <c r="AT41" i="37"/>
  <c r="AT40" i="37"/>
  <c r="AT39" i="37"/>
  <c r="AT38" i="37"/>
  <c r="AT37" i="37"/>
  <c r="AT36" i="37"/>
  <c r="AT35" i="37"/>
  <c r="AT34" i="37"/>
  <c r="AT33" i="37"/>
  <c r="AT32" i="37"/>
  <c r="AT31" i="37"/>
  <c r="AT30" i="37"/>
  <c r="AT29" i="37"/>
  <c r="AT28" i="37"/>
  <c r="AT27" i="37"/>
  <c r="AT26" i="37"/>
  <c r="AT25" i="37"/>
  <c r="AT24" i="37"/>
  <c r="AT23" i="37"/>
  <c r="AT22" i="37"/>
  <c r="AT21" i="37"/>
  <c r="AK46" i="37"/>
  <c r="AK45" i="37"/>
  <c r="AK44" i="37"/>
  <c r="AK43" i="37"/>
  <c r="AK42" i="37"/>
  <c r="AK41" i="37"/>
  <c r="AK40" i="37"/>
  <c r="AK39" i="37"/>
  <c r="AK38" i="37"/>
  <c r="AK37" i="37"/>
  <c r="AK36" i="37"/>
  <c r="AK35" i="37"/>
  <c r="AK34" i="37"/>
  <c r="AK33" i="37"/>
  <c r="AK32" i="37"/>
  <c r="AK31" i="37"/>
  <c r="AK30" i="37"/>
  <c r="AK29" i="37"/>
  <c r="AK28" i="37"/>
  <c r="AK27" i="37"/>
  <c r="AK26" i="37"/>
  <c r="AK25" i="37"/>
  <c r="AK24" i="37"/>
  <c r="AK23" i="37"/>
  <c r="AK22" i="37"/>
  <c r="AK21" i="37"/>
  <c r="AA223" i="37"/>
  <c r="AA219" i="37"/>
  <c r="AA218" i="37"/>
  <c r="AA193" i="37"/>
  <c r="AA44" i="37"/>
  <c r="AA43" i="37"/>
  <c r="AA42" i="37"/>
  <c r="AA41" i="37"/>
  <c r="AA38" i="37"/>
  <c r="AA37" i="37"/>
  <c r="AA36" i="37"/>
  <c r="AA35" i="37"/>
  <c r="AA34" i="37"/>
  <c r="AA32" i="37"/>
  <c r="AA31" i="37"/>
  <c r="AA30" i="37"/>
  <c r="AA29" i="37"/>
  <c r="AA26" i="37"/>
  <c r="AA25" i="37"/>
  <c r="AA33" i="37"/>
  <c r="AA21" i="37"/>
  <c r="AT224" i="37"/>
  <c r="AT223" i="37"/>
  <c r="AT222" i="37"/>
  <c r="AT221" i="37"/>
  <c r="AT220" i="37"/>
  <c r="AT219" i="37"/>
  <c r="AT218" i="37"/>
  <c r="AT217" i="37"/>
  <c r="AT216" i="37"/>
  <c r="AT215" i="37"/>
  <c r="AT214" i="37"/>
  <c r="AT213" i="37"/>
  <c r="AT212" i="37"/>
  <c r="AT211" i="37"/>
  <c r="AT210" i="37"/>
  <c r="AT209" i="37"/>
  <c r="AT208" i="37"/>
  <c r="AT207" i="37"/>
  <c r="AT206" i="37"/>
  <c r="AT205" i="37"/>
  <c r="AT204" i="37"/>
  <c r="AT203" i="37"/>
  <c r="AT202" i="37"/>
  <c r="AT201" i="37"/>
  <c r="AT200" i="37"/>
  <c r="AT199" i="37"/>
  <c r="AT198" i="37"/>
  <c r="AT197" i="37"/>
  <c r="AT196" i="37"/>
  <c r="AT195" i="37"/>
  <c r="AT194" i="37"/>
  <c r="AT193" i="37"/>
  <c r="AK224" i="37"/>
  <c r="AK222" i="37"/>
  <c r="AK221" i="37"/>
  <c r="AK220" i="37"/>
  <c r="AK219" i="37"/>
  <c r="AK218" i="37"/>
  <c r="AK217" i="37"/>
  <c r="AK216" i="37"/>
  <c r="AK215" i="37"/>
  <c r="AK214" i="37"/>
  <c r="AK213" i="37"/>
  <c r="AK212" i="37"/>
  <c r="AK211" i="37"/>
  <c r="AK210" i="37"/>
  <c r="AK209" i="37"/>
  <c r="AK208" i="37"/>
  <c r="AK207" i="37"/>
  <c r="AK206" i="37"/>
  <c r="AK205" i="37"/>
  <c r="AK204" i="37"/>
  <c r="AK203" i="37"/>
  <c r="AK202" i="37"/>
  <c r="AK201" i="37"/>
  <c r="AK200" i="37"/>
  <c r="AK199" i="37"/>
  <c r="AK198" i="37"/>
  <c r="AK197" i="37"/>
  <c r="AK196" i="37"/>
  <c r="AK195" i="37"/>
  <c r="AK194" i="37"/>
  <c r="AK193" i="37"/>
  <c r="AH224" i="37"/>
  <c r="AH219" i="37"/>
  <c r="AH218" i="37"/>
  <c r="AH217" i="37"/>
  <c r="AH216" i="37"/>
  <c r="AH215" i="37"/>
  <c r="AH213" i="37"/>
  <c r="AH212" i="37"/>
  <c r="AH207" i="37"/>
  <c r="AH206" i="37"/>
  <c r="AH204" i="37"/>
  <c r="AH203" i="37"/>
  <c r="AH201" i="37"/>
  <c r="AH195" i="37"/>
  <c r="AH194" i="37"/>
  <c r="AH170" i="37"/>
  <c r="AH166" i="37"/>
  <c r="AH165" i="37"/>
  <c r="AH164" i="37"/>
  <c r="AH163" i="37"/>
  <c r="AH154" i="37"/>
  <c r="AH152" i="37"/>
  <c r="AH150" i="37"/>
  <c r="AH147" i="37"/>
  <c r="AH38" i="37"/>
  <c r="AH36" i="37"/>
  <c r="AH34" i="37"/>
  <c r="AH32" i="37"/>
  <c r="AH27" i="37"/>
  <c r="AH26" i="37"/>
  <c r="AH25" i="37"/>
  <c r="AH24" i="37"/>
  <c r="AH23" i="37"/>
  <c r="AH22" i="37"/>
  <c r="K313" i="37"/>
  <c r="H313" i="37"/>
  <c r="E313" i="37"/>
  <c r="E225" i="37"/>
  <c r="K173" i="37"/>
  <c r="H173" i="37"/>
  <c r="E173" i="37"/>
  <c r="K117" i="37"/>
  <c r="H117" i="37"/>
  <c r="E117" i="37"/>
  <c r="H47" i="37"/>
  <c r="E47" i="37"/>
  <c r="H118" i="37"/>
  <c r="K48" i="37"/>
  <c r="H48" i="37"/>
  <c r="K314" i="37"/>
  <c r="H314" i="37"/>
  <c r="H174" i="37"/>
  <c r="K174" i="37"/>
  <c r="E314" i="37"/>
  <c r="E226" i="37"/>
  <c r="E174" i="37"/>
  <c r="AL320" i="37"/>
  <c r="AL321" i="37" s="1"/>
  <c r="E118" i="37"/>
  <c r="E48" i="37"/>
  <c r="AT174" i="37" l="1"/>
  <c r="AK118" i="37"/>
  <c r="AT226" i="37"/>
  <c r="AT118" i="37"/>
  <c r="AK173" i="37"/>
  <c r="AK226" i="37"/>
  <c r="AK48" i="37"/>
  <c r="AK47" i="37"/>
  <c r="AT48" i="37"/>
  <c r="AT117" i="37"/>
  <c r="AT173" i="37"/>
  <c r="AT225" i="37"/>
  <c r="AK225" i="37"/>
  <c r="AT47" i="37"/>
  <c r="AK117" i="37"/>
  <c r="AK174" i="37"/>
  <c r="AA93" i="37"/>
  <c r="AA114" i="37"/>
  <c r="AA89" i="37"/>
  <c r="AA65" i="37"/>
  <c r="AA77" i="37"/>
  <c r="AA101" i="37"/>
  <c r="AA85" i="37"/>
  <c r="AA105" i="37"/>
  <c r="AA70" i="37"/>
  <c r="AA102" i="37"/>
  <c r="AH111" i="37"/>
  <c r="AA167" i="37"/>
  <c r="AA213" i="37"/>
  <c r="AA78" i="37"/>
  <c r="AH63" i="37"/>
  <c r="AH71" i="37"/>
  <c r="AH83" i="37"/>
  <c r="AH87" i="37"/>
  <c r="AH73" i="37"/>
  <c r="AH85" i="37"/>
  <c r="AH89" i="37"/>
  <c r="AH101" i="37"/>
  <c r="AH110" i="37"/>
  <c r="AH114" i="37"/>
  <c r="AA69" i="37"/>
  <c r="AA81" i="37"/>
  <c r="AA94" i="37"/>
  <c r="AA110" i="37"/>
  <c r="AH64" i="37"/>
  <c r="AH72" i="37"/>
  <c r="AH76" i="37"/>
  <c r="AH80" i="37"/>
  <c r="AH84" i="37"/>
  <c r="AH74" i="37"/>
  <c r="AH78" i="37"/>
  <c r="AA72" i="37"/>
  <c r="AA96" i="37"/>
  <c r="AH92" i="37"/>
  <c r="AH103" i="37"/>
  <c r="AA149" i="37"/>
  <c r="AH149" i="37"/>
  <c r="AH155" i="37"/>
  <c r="AA212" i="37"/>
  <c r="AA66" i="37"/>
  <c r="AA73" i="37"/>
  <c r="AA82" i="37"/>
  <c r="AA90" i="37"/>
  <c r="AA97" i="37"/>
  <c r="AA107" i="37"/>
  <c r="AA115" i="37"/>
  <c r="AH65" i="37"/>
  <c r="AH77" i="37"/>
  <c r="AH86" i="37"/>
  <c r="AH97" i="37"/>
  <c r="AH104" i="37"/>
  <c r="AH116" i="37"/>
  <c r="AA160" i="37"/>
  <c r="AH161" i="37"/>
  <c r="AA198" i="37"/>
  <c r="AA210" i="37"/>
  <c r="AA222" i="37"/>
  <c r="AA84" i="37"/>
  <c r="AA109" i="37"/>
  <c r="AH62" i="37"/>
  <c r="AH70" i="37"/>
  <c r="AH94" i="37"/>
  <c r="AH102" i="37"/>
  <c r="AH115" i="37"/>
  <c r="AH113" i="37"/>
  <c r="AH98" i="37"/>
  <c r="AA161" i="37"/>
  <c r="AA207" i="37"/>
  <c r="AH79" i="37"/>
  <c r="AH91" i="37"/>
  <c r="AA194" i="37"/>
  <c r="AH66" i="37"/>
  <c r="AH167" i="37"/>
  <c r="AH196" i="37"/>
  <c r="AH208" i="37"/>
  <c r="AH220" i="37"/>
  <c r="AH28" i="37"/>
  <c r="AH40" i="37"/>
  <c r="AA195" i="37"/>
  <c r="AH67" i="37"/>
  <c r="AH81" i="37"/>
  <c r="AH93" i="37"/>
  <c r="AH105" i="37"/>
  <c r="AA152" i="37"/>
  <c r="AA164" i="37"/>
  <c r="AH156" i="37"/>
  <c r="AH168" i="37"/>
  <c r="AH197" i="37"/>
  <c r="AH209" i="37"/>
  <c r="AH221" i="37"/>
  <c r="AH29" i="37"/>
  <c r="AH41" i="37"/>
  <c r="AA200" i="37"/>
  <c r="AA22" i="37"/>
  <c r="AA211" i="37"/>
  <c r="AA86" i="37"/>
  <c r="AH68" i="37"/>
  <c r="AH82" i="37"/>
  <c r="AH107" i="37"/>
  <c r="AA166" i="37"/>
  <c r="AA153" i="37"/>
  <c r="AA165" i="37"/>
  <c r="AH145" i="37"/>
  <c r="AH157" i="37"/>
  <c r="AH169" i="37"/>
  <c r="AH198" i="37"/>
  <c r="AH210" i="37"/>
  <c r="AH222" i="37"/>
  <c r="AH30" i="37"/>
  <c r="AH42" i="37"/>
  <c r="AA201" i="37"/>
  <c r="AA63" i="37"/>
  <c r="AA75" i="37"/>
  <c r="AA87" i="37"/>
  <c r="AA99" i="37"/>
  <c r="AA112" i="37"/>
  <c r="AH69" i="37"/>
  <c r="AH95" i="37"/>
  <c r="AH108" i="37"/>
  <c r="AA162" i="37"/>
  <c r="AH146" i="37"/>
  <c r="AH158" i="37"/>
  <c r="AH199" i="37"/>
  <c r="AH211" i="37"/>
  <c r="AH223" i="37"/>
  <c r="AH31" i="37"/>
  <c r="AH43" i="37"/>
  <c r="AA206" i="37"/>
  <c r="AA45" i="37"/>
  <c r="AA88" i="37"/>
  <c r="AA100" i="37"/>
  <c r="AH96" i="37"/>
  <c r="AH109" i="37"/>
  <c r="AA168" i="37"/>
  <c r="AA151" i="37"/>
  <c r="AA163" i="37"/>
  <c r="AH159" i="37"/>
  <c r="AH171" i="37"/>
  <c r="AH200" i="37"/>
  <c r="AH44" i="37"/>
  <c r="AA169" i="37"/>
  <c r="AH148" i="37"/>
  <c r="AH160" i="37"/>
  <c r="AH172" i="37"/>
  <c r="AH21" i="37"/>
  <c r="AH33" i="37"/>
  <c r="AH45" i="37"/>
  <c r="AA23" i="37"/>
  <c r="AH202" i="37"/>
  <c r="AH214" i="37"/>
  <c r="AH46" i="37"/>
  <c r="AA199" i="37"/>
  <c r="AA67" i="37"/>
  <c r="AA91" i="37"/>
  <c r="AA103" i="37"/>
  <c r="AH99" i="37"/>
  <c r="AH112" i="37"/>
  <c r="AA146" i="37"/>
  <c r="AA158" i="37"/>
  <c r="AA170" i="37"/>
  <c r="AA154" i="37"/>
  <c r="AH162" i="37"/>
  <c r="AH35" i="37"/>
  <c r="AA205" i="37"/>
  <c r="AA217" i="37"/>
  <c r="AA197" i="37"/>
  <c r="AA209" i="37"/>
  <c r="AA62" i="37"/>
  <c r="AH75" i="37"/>
  <c r="AH88" i="37"/>
  <c r="AH100" i="37"/>
  <c r="AA147" i="37"/>
  <c r="AA159" i="37"/>
  <c r="AA171" i="37"/>
  <c r="AA155" i="37"/>
  <c r="AH151" i="37"/>
  <c r="AF315" i="37"/>
  <c r="AI315" i="37"/>
  <c r="AA156" i="37"/>
  <c r="AH193" i="37"/>
  <c r="AH205" i="37"/>
  <c r="AH37" i="37"/>
  <c r="AA27" i="37"/>
  <c r="AA39" i="37"/>
  <c r="AH90" i="37"/>
  <c r="AA157" i="37"/>
  <c r="AH153" i="37"/>
  <c r="AA28" i="37"/>
  <c r="AA40" i="37"/>
  <c r="AH39" i="37"/>
  <c r="AA148" i="37"/>
  <c r="AA204" i="37"/>
  <c r="AA216" i="37"/>
  <c r="AA221" i="37"/>
  <c r="AA203" i="37"/>
  <c r="AA215" i="37"/>
  <c r="AA196" i="37"/>
  <c r="AA202" i="37"/>
  <c r="AA208" i="37"/>
  <c r="AA214" i="37"/>
  <c r="AA220" i="37"/>
  <c r="AA24" i="37"/>
  <c r="AK315" i="37"/>
  <c r="E49" i="37"/>
  <c r="AM119" i="37"/>
  <c r="K49" i="37"/>
  <c r="K315" i="37"/>
  <c r="AL119" i="37"/>
  <c r="E319" i="37"/>
  <c r="H175" i="37"/>
  <c r="E175" i="37"/>
  <c r="K175" i="37"/>
  <c r="K320" i="37"/>
  <c r="K119" i="37"/>
  <c r="K227" i="37"/>
  <c r="K319" i="37"/>
  <c r="H49" i="37"/>
  <c r="BP319" i="37"/>
  <c r="BT320" i="37"/>
  <c r="H319" i="37"/>
  <c r="BP320" i="37"/>
  <c r="BT49" i="37"/>
  <c r="BT119" i="37"/>
  <c r="BT319" i="37"/>
  <c r="H320" i="37"/>
  <c r="E320" i="37"/>
  <c r="E315" i="37"/>
  <c r="H315" i="37"/>
  <c r="H227" i="37"/>
  <c r="E227" i="37"/>
  <c r="E119" i="37"/>
  <c r="AT227" i="37" l="1"/>
  <c r="AK49" i="37"/>
  <c r="AH47" i="37"/>
  <c r="AT49" i="37"/>
  <c r="AH225" i="37"/>
  <c r="AH173" i="37"/>
  <c r="AH118" i="37"/>
  <c r="AH226" i="37"/>
  <c r="AH48" i="37"/>
  <c r="AH174" i="37"/>
  <c r="AH117" i="37"/>
  <c r="AK227" i="37"/>
  <c r="AI119" i="37"/>
  <c r="AJ175" i="37"/>
  <c r="AT175" i="37"/>
  <c r="AT320" i="37"/>
  <c r="AT119" i="37"/>
  <c r="AT319" i="37"/>
  <c r="AK175" i="37"/>
  <c r="AK119" i="37"/>
  <c r="AK320" i="37"/>
  <c r="AF227" i="37"/>
  <c r="AJ320" i="37"/>
  <c r="AJ315" i="37"/>
  <c r="AJ319" i="37"/>
  <c r="AI320" i="37"/>
  <c r="AI175" i="37"/>
  <c r="AJ119" i="37"/>
  <c r="AI319" i="37"/>
  <c r="AJ227" i="37"/>
  <c r="AI227" i="37"/>
  <c r="AK319" i="37"/>
  <c r="BP321" i="37"/>
  <c r="AH315" i="37"/>
  <c r="E321" i="37"/>
  <c r="K321" i="37"/>
  <c r="BT321" i="37"/>
  <c r="H321" i="37"/>
  <c r="AH320" i="37" l="1"/>
  <c r="AH319" i="37"/>
  <c r="AH227" i="37"/>
  <c r="AH49" i="37"/>
  <c r="AH119" i="37"/>
  <c r="AT321" i="37"/>
  <c r="AH175" i="37"/>
  <c r="AK321" i="37"/>
  <c r="AJ321" i="37"/>
  <c r="AI321" i="37"/>
  <c r="AH321" i="37" l="1"/>
  <c r="H119" i="37" l="1"/>
</calcChain>
</file>

<file path=xl/comments1.xml><?xml version="1.0" encoding="utf-8"?>
<comments xmlns="http://schemas.openxmlformats.org/spreadsheetml/2006/main">
  <authors>
    <author>Administrator</author>
  </authors>
  <commentList>
    <comment ref="N5" authorId="0" shapeId="0">
      <text>
        <r>
          <rPr>
            <b/>
            <sz val="9"/>
            <color indexed="81"/>
            <rFont val="돋움"/>
            <family val="3"/>
            <charset val="129"/>
          </rPr>
          <t>신규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금번에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새로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지정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구간</t>
        </r>
        <r>
          <rPr>
            <sz val="9"/>
            <color indexed="81"/>
            <rFont val="Tahoma"/>
            <family val="2"/>
          </rPr>
          <t>(ITS</t>
        </r>
        <r>
          <rPr>
            <sz val="9"/>
            <color indexed="81"/>
            <rFont val="돋움"/>
            <family val="3"/>
            <charset val="129"/>
          </rPr>
          <t>장비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신설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연장이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늘거나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줄어든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구간
</t>
        </r>
        <r>
          <rPr>
            <sz val="9"/>
            <color indexed="81"/>
            <rFont val="Tahoma"/>
            <family val="2"/>
          </rPr>
          <t xml:space="preserve">          (ITS</t>
        </r>
        <r>
          <rPr>
            <sz val="9"/>
            <color indexed="81"/>
            <rFont val="돋움"/>
            <family val="3"/>
            <charset val="129"/>
          </rPr>
          <t>장비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기존</t>
        </r>
        <r>
          <rPr>
            <sz val="9"/>
            <color indexed="81"/>
            <rFont val="Tahoma"/>
            <family val="2"/>
          </rPr>
          <t>ITS</t>
        </r>
        <r>
          <rPr>
            <sz val="9"/>
            <color indexed="81"/>
            <rFont val="돋움"/>
            <family val="3"/>
            <charset val="129"/>
          </rPr>
          <t>장비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b/>
            <sz val="9"/>
            <color indexed="81"/>
            <rFont val="돋움"/>
            <family val="3"/>
            <charset val="129"/>
          </rPr>
          <t>동일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당초와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구간
</t>
        </r>
        <r>
          <rPr>
            <sz val="9"/>
            <color indexed="81"/>
            <rFont val="Tahoma"/>
            <family val="2"/>
          </rPr>
          <t xml:space="preserve">          (1km</t>
        </r>
        <r>
          <rPr>
            <sz val="9"/>
            <color indexed="81"/>
            <rFont val="돋움"/>
            <family val="3"/>
            <charset val="129"/>
          </rPr>
          <t>당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평가구간이므로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구간과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정확하게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일치하지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않아서
</t>
        </r>
        <r>
          <rPr>
            <sz val="9"/>
            <color indexed="81"/>
            <rFont val="Tahoma"/>
            <family val="2"/>
          </rPr>
          <t xml:space="preserve">           ITS</t>
        </r>
        <r>
          <rPr>
            <sz val="9"/>
            <color indexed="81"/>
            <rFont val="돋움"/>
            <family val="3"/>
            <charset val="129"/>
          </rPr>
          <t>장비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신설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또는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해제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sz val="9"/>
            <color indexed="81"/>
            <rFont val="돋움"/>
            <family val="3"/>
            <charset val="129"/>
          </rPr>
          <t>당초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구간이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결빙취약구간에서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해제된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구간
</t>
        </r>
        <r>
          <rPr>
            <sz val="9"/>
            <color indexed="81"/>
            <rFont val="Tahoma"/>
            <family val="2"/>
          </rPr>
          <t xml:space="preserve">          (</t>
        </r>
        <r>
          <rPr>
            <sz val="9"/>
            <color indexed="81"/>
            <rFont val="돋움"/>
            <family val="3"/>
            <charset val="129"/>
          </rPr>
          <t>기존</t>
        </r>
        <r>
          <rPr>
            <sz val="9"/>
            <color indexed="81"/>
            <rFont val="Tahoma"/>
            <family val="2"/>
          </rPr>
          <t>ITS</t>
        </r>
        <r>
          <rPr>
            <sz val="9"/>
            <color indexed="81"/>
            <rFont val="돋움"/>
            <family val="3"/>
            <charset val="129"/>
          </rPr>
          <t>장비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이설</t>
        </r>
        <r>
          <rPr>
            <sz val="9"/>
            <color indexed="81"/>
            <rFont val="Tahoma"/>
            <family val="2"/>
          </rPr>
          <t>)</t>
        </r>
      </text>
    </comment>
    <comment ref="AE5" authorId="0" shapeId="0">
      <text>
        <r>
          <rPr>
            <b/>
            <sz val="9"/>
            <color indexed="81"/>
            <rFont val="돋움"/>
            <family val="3"/>
            <charset val="129"/>
          </rPr>
          <t>신규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구축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수량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개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5" authorId="0" shapeId="0">
      <text>
        <r>
          <rPr>
            <b/>
            <sz val="9"/>
            <color indexed="81"/>
            <rFont val="돋움"/>
            <family val="3"/>
            <charset val="129"/>
          </rPr>
          <t>해제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또는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조정에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따른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장비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철거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수량
</t>
        </r>
        <r>
          <rPr>
            <b/>
            <sz val="9"/>
            <color indexed="81"/>
            <rFont val="Tahoma"/>
            <family val="2"/>
          </rPr>
          <t>(</t>
        </r>
        <r>
          <rPr>
            <b/>
            <sz val="9"/>
            <color indexed="81"/>
            <rFont val="돋움"/>
            <family val="3"/>
            <charset val="129"/>
          </rPr>
          <t>철거해서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신규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구간에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예정</t>
        </r>
        <r>
          <rPr>
            <b/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<sst xmlns="http://schemas.openxmlformats.org/spreadsheetml/2006/main" count="4342" uniqueCount="1889">
  <si>
    <t>일반국도</t>
  </si>
  <si>
    <t>B</t>
  </si>
  <si>
    <t>C</t>
  </si>
  <si>
    <t>A</t>
  </si>
  <si>
    <t>스피커</t>
    <phoneticPr fontId="1" type="noConversion"/>
  </si>
  <si>
    <t>부산청</t>
    <phoneticPr fontId="1" type="noConversion"/>
  </si>
  <si>
    <t>감리-소태리</t>
  </si>
  <si>
    <t>죽림리-죽림리</t>
  </si>
  <si>
    <t>개명리-개명리</t>
  </si>
  <si>
    <t>홍계리-평촌리</t>
  </si>
  <si>
    <t>용화리-용화리</t>
  </si>
  <si>
    <t>갈산리-갈산리</t>
  </si>
  <si>
    <t>서천리-임기리</t>
  </si>
  <si>
    <t>갈전리-추현리</t>
  </si>
  <si>
    <t>괴정리-복곡리</t>
  </si>
  <si>
    <t>백운리-신파리</t>
  </si>
  <si>
    <t>적성리-석향리</t>
  </si>
  <si>
    <t>계리-발리리</t>
  </si>
  <si>
    <t>신원리-본신리</t>
  </si>
  <si>
    <t>본신리-외선미리</t>
  </si>
  <si>
    <t>문의리-화전리</t>
  </si>
  <si>
    <t>추량리-평촌리</t>
  </si>
  <si>
    <t>덕산리-덕산리</t>
  </si>
  <si>
    <t>오천리-오천리</t>
  </si>
  <si>
    <t>각서리-각서리</t>
  </si>
  <si>
    <t>평은리-운문리</t>
  </si>
  <si>
    <t>이송천리-이송천리</t>
  </si>
  <si>
    <t>수철리-수철리</t>
  </si>
  <si>
    <t>우계리-청복리</t>
  </si>
  <si>
    <t>청복리-청복리</t>
  </si>
  <si>
    <t>고선리-동점동</t>
  </si>
  <si>
    <t>정하동-정하동</t>
  </si>
  <si>
    <t>도천리-삼동리</t>
  </si>
  <si>
    <t>문단리-신암리</t>
  </si>
  <si>
    <t>어지리-현동리</t>
  </si>
  <si>
    <t>분천리-광회리</t>
  </si>
  <si>
    <t>예곡동-감천리</t>
  </si>
  <si>
    <t>중대리-금곡리</t>
  </si>
  <si>
    <t>남명리-덕현리</t>
  </si>
  <si>
    <t>발산리-봉암리</t>
  </si>
  <si>
    <t>신안리-대대리</t>
  </si>
  <si>
    <t>지리-차탄리</t>
  </si>
  <si>
    <t>상남리-중남리</t>
  </si>
  <si>
    <t>영창리-금양리</t>
  </si>
  <si>
    <t>오산리-척번정리</t>
  </si>
  <si>
    <t>봉강리-냉정리</t>
  </si>
  <si>
    <t>임포리-아화리</t>
  </si>
  <si>
    <t>청정리-강교리</t>
  </si>
  <si>
    <t>도평리-대전리</t>
  </si>
  <si>
    <t>입석리-용소리</t>
  </si>
  <si>
    <t>덕계리-덕계리</t>
  </si>
  <si>
    <t>광회리-광회리</t>
  </si>
  <si>
    <t>도리-도리</t>
  </si>
  <si>
    <t>남은리-계정리</t>
  </si>
  <si>
    <t>화전리-화전리</t>
  </si>
  <si>
    <t>위임국도</t>
  </si>
  <si>
    <t>관리번호</t>
    <phoneticPr fontId="1" type="noConversion"/>
  </si>
  <si>
    <t>VMS</t>
    <phoneticPr fontId="1" type="noConversion"/>
  </si>
  <si>
    <t>자가망
(km)</t>
    <phoneticPr fontId="1" type="noConversion"/>
  </si>
  <si>
    <t>비고</t>
    <phoneticPr fontId="1" type="noConversion"/>
  </si>
  <si>
    <t>시점~종점</t>
    <phoneticPr fontId="1" type="noConversion"/>
  </si>
  <si>
    <t>호선</t>
    <phoneticPr fontId="1" type="noConversion"/>
  </si>
  <si>
    <t>계</t>
    <phoneticPr fontId="1" type="noConversion"/>
  </si>
  <si>
    <t>서울청</t>
  </si>
  <si>
    <t>야목리-송사리</t>
  </si>
  <si>
    <t>간매리-부평리</t>
  </si>
  <si>
    <t>양지리-양지리</t>
  </si>
  <si>
    <t>진촌리-장능리</t>
  </si>
  <si>
    <t>평창리-양지리</t>
  </si>
  <si>
    <t>죽전동-능원리</t>
  </si>
  <si>
    <t>엄미리-엄미리</t>
  </si>
  <si>
    <t>풍곡리-신곡리</t>
  </si>
  <si>
    <t>만호리-권관리</t>
  </si>
  <si>
    <t>신복리-가일리</t>
  </si>
  <si>
    <t>송촌동-성동리</t>
  </si>
  <si>
    <t>덕현리-항사리</t>
  </si>
  <si>
    <t>도곡리-국수리</t>
  </si>
  <si>
    <t>기산리-수입리</t>
  </si>
  <si>
    <t>두지리-장파리</t>
  </si>
  <si>
    <t>선촌리-회곡리</t>
  </si>
  <si>
    <t>도평리-도평리</t>
  </si>
  <si>
    <t>상천리-상색리</t>
  </si>
  <si>
    <t>신팔리-봉수리</t>
  </si>
  <si>
    <t>대흥리-삼성리</t>
  </si>
  <si>
    <t>선유리-당동리</t>
  </si>
  <si>
    <t>보룡리-비룡리</t>
  </si>
  <si>
    <t>울대리-울대리</t>
  </si>
  <si>
    <t>적목리-적목리</t>
  </si>
  <si>
    <t>산유리-이화리</t>
  </si>
  <si>
    <t>신읍동-심곡리</t>
  </si>
  <si>
    <t>원주청</t>
  </si>
  <si>
    <t>남면~남면</t>
  </si>
  <si>
    <t>소초면~소초면</t>
  </si>
  <si>
    <t>귀래면~흥업면</t>
  </si>
  <si>
    <t>우천면~우천면</t>
  </si>
  <si>
    <t>남면~인제읍</t>
  </si>
  <si>
    <t>내면~상남면</t>
  </si>
  <si>
    <t>평창~홍천</t>
  </si>
  <si>
    <t>손양면~손양면</t>
  </si>
  <si>
    <t>속초~고성</t>
  </si>
  <si>
    <t>진부~진부</t>
  </si>
  <si>
    <t>죽왕면~죽왕면</t>
  </si>
  <si>
    <t>강릉~정선</t>
  </si>
  <si>
    <t>용평면~용평면</t>
  </si>
  <si>
    <t>진부~간평</t>
  </si>
  <si>
    <t>대관령면~연곡면</t>
  </si>
  <si>
    <t>북면~북면</t>
  </si>
  <si>
    <t>서면~서면</t>
  </si>
  <si>
    <t>강현면~강현면</t>
  </si>
  <si>
    <t>내면~용평면</t>
  </si>
  <si>
    <t>왕산면~왕산면</t>
  </si>
  <si>
    <t>삼척~강릉</t>
  </si>
  <si>
    <t>강동면~강동면</t>
  </si>
  <si>
    <t>간성읍~간성읍</t>
  </si>
  <si>
    <t>원덕읍~원덕읍</t>
  </si>
  <si>
    <t>근덕면~근덕면</t>
  </si>
  <si>
    <t>토성면~토성면</t>
  </si>
  <si>
    <t>간성읍~죽왕면</t>
  </si>
  <si>
    <t>강동면~옥계면</t>
  </si>
  <si>
    <t>고한읍~고한읍</t>
  </si>
  <si>
    <t>신동읍~남면</t>
  </si>
  <si>
    <t>임계면~옥계면</t>
  </si>
  <si>
    <t>영월읍~중동면</t>
  </si>
  <si>
    <t>방림면~방림면</t>
  </si>
  <si>
    <t>도계읍~신기면</t>
  </si>
  <si>
    <t>미탄면~미탄면</t>
  </si>
  <si>
    <t>미탄면~정선읍</t>
  </si>
  <si>
    <t>상동읍~상동읍</t>
  </si>
  <si>
    <t>중동면~중동면</t>
  </si>
  <si>
    <t>대화면~용평면</t>
  </si>
  <si>
    <t>조탄동~하장면</t>
  </si>
  <si>
    <t>여량면~임계면</t>
  </si>
  <si>
    <t>상서면~근남면</t>
  </si>
  <si>
    <t>내면~서석면</t>
  </si>
  <si>
    <t>동면~동면</t>
  </si>
  <si>
    <t>내면~서면</t>
  </si>
  <si>
    <t>횡성읍~갑천면</t>
  </si>
  <si>
    <t>남면~정선읍</t>
  </si>
  <si>
    <t>북평면~북평면</t>
  </si>
  <si>
    <t>대전청</t>
  </si>
  <si>
    <t>온천리~온천리</t>
  </si>
  <si>
    <t>묵산리-읍내리</t>
  </si>
  <si>
    <t>인풍리~원덕리</t>
  </si>
  <si>
    <t>송강리-원박리</t>
  </si>
  <si>
    <t>원풍리~화천리</t>
  </si>
  <si>
    <t>태성리~적석리</t>
  </si>
  <si>
    <t>용부원리~당동리</t>
  </si>
  <si>
    <t>장회리~외중방리</t>
  </si>
  <si>
    <t>마송리-상당리</t>
  </si>
  <si>
    <t>갈월리-갈월리</t>
  </si>
  <si>
    <t>갈월리-구수리</t>
  </si>
  <si>
    <t>중석리- 용정리</t>
  </si>
  <si>
    <t>사석리-교성리</t>
  </si>
  <si>
    <t>고석리-두산리</t>
  </si>
  <si>
    <t>상지리-상지리</t>
  </si>
  <si>
    <t>원동리-고당리</t>
  </si>
  <si>
    <t>약목리-각계리</t>
  </si>
  <si>
    <t>마곡리-역촌리</t>
  </si>
  <si>
    <t>거산리-거산리</t>
  </si>
  <si>
    <t>도림리-도림리</t>
  </si>
  <si>
    <t>대곡리~광천리</t>
  </si>
  <si>
    <t>구룡리-주치리</t>
  </si>
  <si>
    <t>양곡리-양곡리</t>
  </si>
  <si>
    <t>길탕리-봉계리</t>
  </si>
  <si>
    <t>성주리-개화리</t>
  </si>
  <si>
    <t>원문리-석동리</t>
  </si>
  <si>
    <t>나령리-온직리</t>
  </si>
  <si>
    <t>익산청</t>
  </si>
  <si>
    <t>화순읍-화순읍</t>
  </si>
  <si>
    <t>금정면-금정면</t>
  </si>
  <si>
    <t>삼향읍-삼향읍</t>
  </si>
  <si>
    <t>이양면-이양면</t>
  </si>
  <si>
    <t>고서면-고서면</t>
  </si>
  <si>
    <t>이서면-동복면</t>
  </si>
  <si>
    <t>묘량면-영광읍</t>
  </si>
  <si>
    <t>소양면-부귀면</t>
  </si>
  <si>
    <t>운주면-진산면</t>
  </si>
  <si>
    <t>옹동면-태인면</t>
  </si>
  <si>
    <t>상관면-관촌면</t>
  </si>
  <si>
    <t>진서면-변산면</t>
  </si>
  <si>
    <t>진안읍-진안읍</t>
  </si>
  <si>
    <t>장계면-장계면</t>
  </si>
  <si>
    <t>번암면-번암면</t>
  </si>
  <si>
    <t>순창읍-순창읍</t>
  </si>
  <si>
    <t>성수면-백운면</t>
  </si>
  <si>
    <t>구림면-쌍치면</t>
  </si>
  <si>
    <t>무풍면-대덕면</t>
  </si>
  <si>
    <t>계북면-장계면</t>
  </si>
  <si>
    <t>대산면-대강면</t>
  </si>
  <si>
    <t>이백면-운봉읍</t>
  </si>
  <si>
    <t>산동면-산동면</t>
  </si>
  <si>
    <t>서면-월등면</t>
  </si>
  <si>
    <t>벌교읍-조성면</t>
  </si>
  <si>
    <t>보성읍-보성읍</t>
  </si>
  <si>
    <t>미력면-미력면</t>
  </si>
  <si>
    <t>마하리-대성리</t>
  </si>
  <si>
    <t>가당리-현내리</t>
  </si>
  <si>
    <t>행정리-봉덕리</t>
  </si>
  <si>
    <t>위임국도</t>
    <phoneticPr fontId="1" type="noConversion"/>
  </si>
  <si>
    <t>C</t>
    <phoneticPr fontId="1" type="noConversion"/>
  </si>
  <si>
    <t>전주국토 제외 요청</t>
  </si>
  <si>
    <t>서울청</t>
    <phoneticPr fontId="1" type="noConversion"/>
  </si>
  <si>
    <t>B</t>
    <phoneticPr fontId="1" type="noConversion"/>
  </si>
  <si>
    <t>원주청</t>
    <phoneticPr fontId="1" type="noConversion"/>
  </si>
  <si>
    <t>대전청</t>
    <phoneticPr fontId="1" type="noConversion"/>
  </si>
  <si>
    <t>익산청</t>
    <phoneticPr fontId="1" type="noConversion"/>
  </si>
  <si>
    <t>계</t>
  </si>
  <si>
    <t xml:space="preserve"> VSL 보조표지판</t>
    <phoneticPr fontId="1" type="noConversion"/>
  </si>
  <si>
    <t>기타</t>
    <phoneticPr fontId="1" type="noConversion"/>
  </si>
  <si>
    <t>구축제외
(구간)</t>
    <phoneticPr fontId="1" type="noConversion"/>
  </si>
  <si>
    <t>VSL미설치
(구간)</t>
    <phoneticPr fontId="1" type="noConversion"/>
  </si>
  <si>
    <t>차로수</t>
    <phoneticPr fontId="1" type="noConversion"/>
  </si>
  <si>
    <t>제한속도
(km/h)</t>
    <phoneticPr fontId="1" type="noConversion"/>
  </si>
  <si>
    <t>경광등</t>
    <phoneticPr fontId="1" type="noConversion"/>
  </si>
  <si>
    <t>대기
온습도센서</t>
  </si>
  <si>
    <t>단독</t>
    <phoneticPr fontId="1" type="noConversion"/>
  </si>
  <si>
    <t>+결빙주의</t>
    <phoneticPr fontId="1" type="noConversion"/>
  </si>
  <si>
    <t>시점</t>
    <phoneticPr fontId="1" type="noConversion"/>
  </si>
  <si>
    <t>종점</t>
    <phoneticPr fontId="1" type="noConversion"/>
  </si>
  <si>
    <t>1차</t>
    <phoneticPr fontId="1" type="noConversion"/>
  </si>
  <si>
    <t>2차</t>
    <phoneticPr fontId="1" type="noConversion"/>
  </si>
  <si>
    <t>국도 결빙취약관리구간 세부현황</t>
    <phoneticPr fontId="1" type="noConversion"/>
  </si>
  <si>
    <t>시점주소</t>
    <phoneticPr fontId="1" type="noConversion"/>
  </si>
  <si>
    <t>종점주소</t>
    <phoneticPr fontId="1" type="noConversion"/>
  </si>
  <si>
    <t>도로종류</t>
    <phoneticPr fontId="1" type="noConversion"/>
  </si>
  <si>
    <t>수원국토</t>
  </si>
  <si>
    <t>의정부국토</t>
  </si>
  <si>
    <t>경기 화성시 매송면 야목리 1128-8</t>
  </si>
  <si>
    <t>경기 여주시 강천면 간매리 332-1</t>
  </si>
  <si>
    <t>경기 용인시 처인구 양지면 양지리 171-1</t>
  </si>
  <si>
    <t>경기 안성시 삼죽면 진촌리 299-4</t>
  </si>
  <si>
    <t>경기 용인시 처인구 양지면 평창리 산109-5</t>
  </si>
  <si>
    <t>경기 용인시 수지구 죽전동 산26-50</t>
  </si>
  <si>
    <t>경기 광주시 남한산성면 엄미리 산69-10</t>
  </si>
  <si>
    <t>경기 김포시 고촌읍 풍곡리 229-9</t>
  </si>
  <si>
    <t>경기 평택시 포승읍 만호리 산60-1</t>
  </si>
  <si>
    <t>경기 가평군 설악면 가일리 산65-13</t>
  </si>
  <si>
    <t>경기 파주시 탄현면 성동리 625</t>
  </si>
  <si>
    <t>경기 가평군 상면 항사리 235-2</t>
  </si>
  <si>
    <t>경기 양평군 양서면 도곡리 410-5</t>
  </si>
  <si>
    <t>경기 포천시 일동면 기산리 산103-4</t>
  </si>
  <si>
    <t>경기 파주시 파평면 장파리 779-1</t>
  </si>
  <si>
    <t>경기 가평군 설악면 회곡리 369-4</t>
  </si>
  <si>
    <t>경기 포천시 이동면 도평리 558-3</t>
  </si>
  <si>
    <t>경기 가평군 청평면 상천리 178</t>
  </si>
  <si>
    <t>경기 포천시 내촌면 신팔리 60-31</t>
  </si>
  <si>
    <t>경기 양평군 양평읍 대흥리 771-1</t>
  </si>
  <si>
    <t>경기 파주시 문산읍 당동리 46-2</t>
  </si>
  <si>
    <t>경기 양평군 단월면 보룡리 70-1</t>
  </si>
  <si>
    <t>경기 양주시 장흥면 울대리 69-5</t>
  </si>
  <si>
    <t>경기 화성시 매송면 송라리 107</t>
  </si>
  <si>
    <t>경기 여주시 강천면 부평리 452</t>
  </si>
  <si>
    <t>경기 용인시 처인구 양지면 양지리 산63-8</t>
  </si>
  <si>
    <t>경기 안성시 죽산면 장능리 산30-1</t>
  </si>
  <si>
    <t>경기 용인시 처인구 양지면 양지리 121-4</t>
  </si>
  <si>
    <t>경기 용인시 처인구 모현읍 능원리 133-19</t>
  </si>
  <si>
    <t>경기 광주시 남한산성면 엄미리 222-5</t>
  </si>
  <si>
    <t>경기 김포시 고촌읍 신곡리 532-44</t>
  </si>
  <si>
    <t>경기 평택시 현덕면 권관리 580-16</t>
  </si>
  <si>
    <t>경기 양평군 옥천면 신복리 산104-1</t>
  </si>
  <si>
    <t>경기 파주시 신촌동 397-3</t>
  </si>
  <si>
    <t>경기 가평군 상면 덕현리 357-3</t>
  </si>
  <si>
    <t>경기 양평군 양서면 국수리 348-7</t>
  </si>
  <si>
    <t>경기 포천시 일동면 수입리 산226-8</t>
  </si>
  <si>
    <t>경기 파주시 적성면 두지리 61-31</t>
  </si>
  <si>
    <t>경기 가평군 설악면 선촌리 산54-2</t>
  </si>
  <si>
    <t>경기 포천시 이동면 도평리 542-5</t>
  </si>
  <si>
    <t>경기 가평군 가평읍 상색리 590</t>
  </si>
  <si>
    <t>경기 가평군 상면 봉수리 236-2</t>
  </si>
  <si>
    <t>경기 양평군 용문면 삼성리 산92-1</t>
  </si>
  <si>
    <t>경기 파주시 문산읍 선유리 912-1</t>
  </si>
  <si>
    <t>경기 양평군 청운면 비룡리 365</t>
  </si>
  <si>
    <t>경기 양주시 장흥면 부곡리 380-1</t>
  </si>
  <si>
    <t>홍천국토</t>
  </si>
  <si>
    <t>강릉국토</t>
  </si>
  <si>
    <t>정선국토</t>
  </si>
  <si>
    <t>강원 인제군 남면 남전리 산44-2</t>
  </si>
  <si>
    <t>강원 인제군 남면 신남리 산128-3</t>
  </si>
  <si>
    <t>강원 원주시 소초면 수암리 894-4</t>
  </si>
  <si>
    <t>강원 원주시 소초면 의관리 산44-5</t>
  </si>
  <si>
    <t>강원 원주시 귀래면 귀래리 36-4</t>
  </si>
  <si>
    <t>강원 원주시 흥업면 매지리 458-4</t>
  </si>
  <si>
    <t>강원 횡성군 우천면 하궁리 55-1</t>
  </si>
  <si>
    <t>강원 횡성군 우천면 하궁리 산44-3</t>
  </si>
  <si>
    <t>강원 양구군 남면 가오작리 산101-2</t>
  </si>
  <si>
    <t>강원 인제군 인제읍 가아리 산83-5</t>
  </si>
  <si>
    <t>강원 홍천군 내면 방내리 산290-1</t>
  </si>
  <si>
    <t>강원 인제군 상남면 상남리 336-3</t>
  </si>
  <si>
    <t>강원 홍천군 내면 율전리 산103-41</t>
  </si>
  <si>
    <t>강원 양양군 손양면 송현리 248-4</t>
  </si>
  <si>
    <t>강원도 양양군 손양면 밀양리 88-2</t>
  </si>
  <si>
    <t>강원 고성군 토성면 봉포리 40-15</t>
  </si>
  <si>
    <t>강원 평창군 진부면 상진부리 4-8</t>
  </si>
  <si>
    <t>강원 평창군 진부면 하진부리 산265-1</t>
  </si>
  <si>
    <t>강원 고성군 죽왕면 가진리 산53-7</t>
  </si>
  <si>
    <t>강원 고성군 죽왕면 가진리 219-3</t>
  </si>
  <si>
    <t>강원 고성군 거진읍 송죽리 267-1</t>
  </si>
  <si>
    <t>강원 고성군 간성읍 장신리 산173-2</t>
  </si>
  <si>
    <t>강원 강릉시 성산면 산북리 산288-3</t>
  </si>
  <si>
    <t>강원 평창군 용평면 백옥포리 509</t>
  </si>
  <si>
    <t>강원 평창군 용평면 장평리 450</t>
  </si>
  <si>
    <t>강원 평창군 봉평면 무이리 산208-8</t>
  </si>
  <si>
    <t xml:space="preserve">강원 평창군 대관령면 병내리 산1-53 </t>
  </si>
  <si>
    <t>강원 강릉시 연곡면 삼산리 산4-1</t>
  </si>
  <si>
    <t>강원 인제군 북면 한계리 119-2</t>
  </si>
  <si>
    <t>강원 인제군 북면 한계리 산1-59</t>
  </si>
  <si>
    <t>강원 양양군 서면 가라피리 산1-30</t>
  </si>
  <si>
    <t>강원 양양군 서면 논화리 374-2</t>
  </si>
  <si>
    <t>강원 양양군 강현면 전진리 산7-1</t>
  </si>
  <si>
    <t>강원 양양군 강현면 용호리 산1-2</t>
  </si>
  <si>
    <t>강원 홍천군 내면 자운리 산254-1</t>
  </si>
  <si>
    <t>강원 평창군 용평면 노동리 산1-5</t>
  </si>
  <si>
    <t>강원 강릉시 왕산면 목계리 산460-50</t>
  </si>
  <si>
    <t>강원 강릉시 왕산면 목계리 460-55</t>
  </si>
  <si>
    <t>강원 삼척시 원덕읍 임원리 산271-9</t>
  </si>
  <si>
    <t>강원 강릉시 강동면 산성우리 197-2</t>
  </si>
  <si>
    <t>강원 강릉시 강동면 모전리 산52-2</t>
  </si>
  <si>
    <t>강원 고성군 간성읍 진부리 산1-9</t>
  </si>
  <si>
    <t>강원 고성군 간성읍 진부리 산44</t>
  </si>
  <si>
    <t>강원 인제군 북면 한계리 산107-2</t>
  </si>
  <si>
    <t>강원 인제군 북면 용대리 1538-5</t>
  </si>
  <si>
    <t>강원 삼척시 원덕읍 월천리 산106-2</t>
  </si>
  <si>
    <t>강원 삼척시 원덕읍 월천리 600-16</t>
  </si>
  <si>
    <t>강원 삼척시 근덕면 장호리 산42-1</t>
  </si>
  <si>
    <t>강원 삼척시 근덕면 초곡리 산54-3</t>
  </si>
  <si>
    <t>강원 고성군 토성면 봉포리 377-8</t>
  </si>
  <si>
    <t>강원 고성군 토성면 봉포리 산81-16</t>
  </si>
  <si>
    <t>강원 고성군 간성읍 신안리 132-15</t>
  </si>
  <si>
    <t>강원 고성군 죽왕면 향목리 296-2</t>
  </si>
  <si>
    <t>강원 고성군 토성면 아야진리 200-8</t>
  </si>
  <si>
    <t>강원 고성군 토성면 아야진리 산10-1</t>
  </si>
  <si>
    <t>강원 강릉시 강동면 산성우리 산59-3</t>
  </si>
  <si>
    <t>강원 강릉시 옥계면 낙풍리 산37-2</t>
  </si>
  <si>
    <t>강원 정선군 고한면 고한리 산260-9</t>
  </si>
  <si>
    <t>강원 정선군 고한면 고한리 산2-164</t>
  </si>
  <si>
    <t>강원 정선군 신동면 가사리 249-7</t>
  </si>
  <si>
    <t>강원 정선군 남면 문곡리 510-1</t>
  </si>
  <si>
    <t>강원 평창군 임계면 직원리 49-2</t>
  </si>
  <si>
    <t>강원 강릉시 옥계면 남양리 산291-3</t>
  </si>
  <si>
    <t>강원 영월군 영월읍 연하리 621</t>
  </si>
  <si>
    <t>강원 영월군 중동 연상리 399-1</t>
  </si>
  <si>
    <t>강원 평창군 방림면 운교리 산50-1</t>
  </si>
  <si>
    <t>강원 평창군 방림면 운교리 1607-1</t>
  </si>
  <si>
    <t>강원 삼척시 도계면 늑구리 63-5</t>
  </si>
  <si>
    <t>강원 삼척시 신기면 마차리 산199-1</t>
  </si>
  <si>
    <t>강원 평창군 미탄면 창리 산63-4</t>
  </si>
  <si>
    <t>강원 평창군 미탄면 백운리 637</t>
  </si>
  <si>
    <t>강원 평창군 미탄면 백운리 381</t>
  </si>
  <si>
    <t>강원 정선군 정선 광하 산28</t>
  </si>
  <si>
    <t>강원 영월군 상동읍 천평리 242-1</t>
  </si>
  <si>
    <t>강원 영월군 상동읍 천평리 산26-29</t>
  </si>
  <si>
    <t>강원 영월군 중동면 녹전리 10-6</t>
  </si>
  <si>
    <t>강원 영월군 중동면 녹전리 산136-1</t>
  </si>
  <si>
    <t>강원 평창군 대화면 대화리 1797</t>
  </si>
  <si>
    <t>강원 평창군 대화면 신리 872-2</t>
  </si>
  <si>
    <t>강원 영월군 북면 연덕리 869-1</t>
  </si>
  <si>
    <t>강원 영월군 북면 문곡리 836-4</t>
  </si>
  <si>
    <t>강원 태백시 조탄동 산22</t>
  </si>
  <si>
    <t>강원 삼척시 하장면 장전리 189-4</t>
  </si>
  <si>
    <t>강원 정선군 여량면 남곡리 236</t>
  </si>
  <si>
    <t>강원 정선군 임계면 송계리 산173-6</t>
  </si>
  <si>
    <t>논산국토</t>
  </si>
  <si>
    <t>충주국토</t>
  </si>
  <si>
    <t>보은국토</t>
  </si>
  <si>
    <t>예산국토</t>
  </si>
  <si>
    <t>충남 공주시 반포면 온천리 432-1</t>
  </si>
  <si>
    <t>충남 공주시 반포면 온천리 434-2</t>
  </si>
  <si>
    <t>충남 금산군 진산면 묵산리 산79-40</t>
  </si>
  <si>
    <t>충남 금산군 진산면 읍내리 398-2</t>
  </si>
  <si>
    <t>충남 천안시 동남구 광덕면 원덕리 산128-5</t>
  </si>
  <si>
    <t>충남 공주시 정안면 인풍리 산1-1</t>
  </si>
  <si>
    <t>충북 충주시 산척면 송강리 산209-6</t>
  </si>
  <si>
    <t>충북 제천시 백운면 원월리 293-13</t>
  </si>
  <si>
    <t>충북 제천시 백운면 원월리 5-7</t>
  </si>
  <si>
    <t>충북 제천시 봉양읍 원박리 280-3</t>
  </si>
  <si>
    <t>충북 괴산군 연풍면 원풍리 산36-1</t>
  </si>
  <si>
    <t>충북 충주시 수안보면 화천리 278-5</t>
  </si>
  <si>
    <t>충북 괴산군 칠성면 태성리 118-1</t>
  </si>
  <si>
    <t>충북 괴산군 연풍면 적석리 688</t>
  </si>
  <si>
    <t>충북 단양군 대강 당동 25-1</t>
  </si>
  <si>
    <t>충북 단양군 대강 용부원 48-13</t>
  </si>
  <si>
    <t>충북 단양군 단성 장회 12-4</t>
  </si>
  <si>
    <t>충북 단양군 단성 외중방 산39-2</t>
  </si>
  <si>
    <t>충북 음성군 원남 마송 37-4</t>
  </si>
  <si>
    <t>충북 음성군 원남 상당 612-13</t>
  </si>
  <si>
    <t>충북 진천군 백곡면 갈월리 산52-1</t>
  </si>
  <si>
    <t>충북 진천군 백곡면 갈월리 914</t>
  </si>
  <si>
    <t>충북 진천군 백곡면 갈월리 182-2</t>
  </si>
  <si>
    <t>충북 진천군 백곡면 구수리 291-2</t>
  </si>
  <si>
    <t>충북 진천군 초평면 중석리 1660-1</t>
  </si>
  <si>
    <t>충북 진천군 초평면 용정리 728</t>
  </si>
  <si>
    <t>충북 진천군 진천읍 사석리 826-1</t>
  </si>
  <si>
    <t>충북 진천군 진천읍 벽암리 512-1</t>
  </si>
  <si>
    <t>충북 보은군 회인면 고석리 394-1</t>
  </si>
  <si>
    <t>충북 청주시 서원구 남일면 두산리 421-1</t>
  </si>
  <si>
    <t>충북 옥천군 군서면 상지리 273</t>
  </si>
  <si>
    <t>충북 옥천군 군서면 상지리 산24-5</t>
  </si>
  <si>
    <t>충북 옥천군 이원면 원동리 산9-4</t>
  </si>
  <si>
    <t>충북 영동군 심천면 고당리 1044-4</t>
  </si>
  <si>
    <t>충북 영동군 심천면 약목리 764-2</t>
  </si>
  <si>
    <t>충북 영동군 심천면 각계리 산42-5</t>
  </si>
  <si>
    <t>충남 아산시 송악면 역촌리 479-2</t>
  </si>
  <si>
    <t>충남 아산시 송악면 마곡리 350-4</t>
  </si>
  <si>
    <t>충남 아산시 송악읍 거산리 산87-9</t>
  </si>
  <si>
    <t>충남 아산시 송악면 거산리 409-6</t>
  </si>
  <si>
    <t>충남 천안시 입장면 도림리 357-1</t>
  </si>
  <si>
    <t>충남 천안시 입장면 도림리 7-8</t>
  </si>
  <si>
    <t>충남 서산시 해미면 대곡리 601-7</t>
  </si>
  <si>
    <t>충남 예산군 덕산면 광천리 504</t>
  </si>
  <si>
    <t>연장
(km)</t>
    <phoneticPr fontId="1" type="noConversion"/>
  </si>
  <si>
    <t>도로관리기관</t>
    <phoneticPr fontId="1" type="noConversion"/>
  </si>
  <si>
    <t>방향</t>
    <phoneticPr fontId="1" type="noConversion"/>
  </si>
  <si>
    <t>상하행</t>
  </si>
  <si>
    <t>하행</t>
  </si>
  <si>
    <t>광주국토</t>
  </si>
  <si>
    <t>전주국토</t>
  </si>
  <si>
    <t>남원국토</t>
  </si>
  <si>
    <t>순천국토</t>
  </si>
  <si>
    <t>대구국토</t>
  </si>
  <si>
    <t>진주국토</t>
  </si>
  <si>
    <t>포항국토</t>
  </si>
  <si>
    <t>영주국토</t>
  </si>
  <si>
    <t>진영국토</t>
  </si>
  <si>
    <t>3: 상하행</t>
  </si>
  <si>
    <t>상행</t>
  </si>
  <si>
    <t>전남 화순군 화순읍 이십곡리 476-2</t>
  </si>
  <si>
    <t>전남 화순군 화순읍 이십곡리 산103-3</t>
  </si>
  <si>
    <t>전남 영암군 금정면 연소리 300</t>
  </si>
  <si>
    <t>전남 영암군 금정면 남송리 산369</t>
  </si>
  <si>
    <t>전남 무안군 삼향읍 지산리 산146</t>
  </si>
  <si>
    <t>전남 무안군 삼향읍 지산리 146-7</t>
  </si>
  <si>
    <t>전남 화순군 이양면 오류리 59</t>
  </si>
  <si>
    <t>전남 화순군 이양면 품평리 산173</t>
  </si>
  <si>
    <t>전남 담양군 고서면 보촌리 752-13</t>
  </si>
  <si>
    <t>전남 담양군 고서면 주산리 720-1</t>
  </si>
  <si>
    <t>전남 화순군 이서면 서리 1015</t>
  </si>
  <si>
    <t>전남 화순군 동면 경치리 777-1</t>
  </si>
  <si>
    <t>전남 영광면 묘량면 신천리 산196</t>
  </si>
  <si>
    <t>전남 영광군 영광읍 학정리 340-5</t>
  </si>
  <si>
    <t>전북 완주군 운주면 구제리 산10-2</t>
  </si>
  <si>
    <t>전북 완주군 운주면 장선리 산48-21</t>
  </si>
  <si>
    <t>전북 완주군 소양면 신원리 산80-2</t>
  </si>
  <si>
    <t>전북 진안군 부귀면 봉암리 146-1</t>
  </si>
  <si>
    <t>전북 완주군 운주면 산북리 426-2</t>
  </si>
  <si>
    <t>전북 금산군 진산면 묵산리 산79-40</t>
  </si>
  <si>
    <t>전북 정읍시 옹동면 오성리 1525-1</t>
  </si>
  <si>
    <t>전북 정읍시 태인면 태흥리 598-1</t>
  </si>
  <si>
    <t>전북 완주군 상관면 용암리 666</t>
  </si>
  <si>
    <t>전북 임실군 관촌면 슬치리 469</t>
  </si>
  <si>
    <t>전북 부안군 진서면 운호리 산112-26</t>
  </si>
  <si>
    <t>전북 부안군 변산면 도청리 131-5</t>
  </si>
  <si>
    <t>전남 진안군 진안읍 구룡리 산53-23</t>
  </si>
  <si>
    <t>전북 진안군 진안읍 구룡리 713-6</t>
  </si>
  <si>
    <t>전남 장수군 장계면 명덕리 1728-2</t>
  </si>
  <si>
    <t>전북 장수군 장계면 명덕리 산154-2</t>
  </si>
  <si>
    <t>전남 장수군 번암면 노단리 1087-2</t>
  </si>
  <si>
    <t>전북 장수군 번암면 국포리 110-1</t>
  </si>
  <si>
    <t>전남 순창군 순창읍 백산리 산86-2</t>
  </si>
  <si>
    <t>전북 순창군 순창읍 백산리 224-29</t>
  </si>
  <si>
    <t>전남 임실군 성수면 태평리 623-3</t>
  </si>
  <si>
    <t>전북 진안군 백운면 남계리 249-5</t>
  </si>
  <si>
    <t>전남 순창군 구림면 운북리 431-1</t>
  </si>
  <si>
    <t>전북 순창군 쌍치면 양신리 222</t>
  </si>
  <si>
    <t>전남 무주군 무풍면 금평리 2185</t>
  </si>
  <si>
    <t>경북 김천시 대덕면 덕산리 1221-1</t>
  </si>
  <si>
    <t>전남 장수군 계북면 매계리 296-14</t>
  </si>
  <si>
    <t>전북 장수군 장계면 금덕리 62-2</t>
  </si>
  <si>
    <t>전남 남원시 대산면 풍촌리 590-10</t>
  </si>
  <si>
    <t>전북 남원시 대강면 풍산리 613-2</t>
  </si>
  <si>
    <t>전남 남원시 이백면 강기리 산44</t>
  </si>
  <si>
    <t>전북 남원시 운봉읍 준향리 792</t>
  </si>
  <si>
    <t>전남 구례군 산동면 계천리 산66-5</t>
  </si>
  <si>
    <t>전남 구례군 산동면 계천리 317-3</t>
  </si>
  <si>
    <t>전남 순천시 서면 학구리 산230-6</t>
  </si>
  <si>
    <t>전남 순천시 월등면 계월리 125-1</t>
  </si>
  <si>
    <t>전남 보성군 벌교읍 옥전리 산197</t>
  </si>
  <si>
    <t>전남 보성군 조성면 귀산리 산1-2</t>
  </si>
  <si>
    <t>전남 보성군 보성읍 쾌상리 23-6</t>
  </si>
  <si>
    <t>전남 보성군 보성읍 봉산리 1388-2</t>
  </si>
  <si>
    <t>전남 보성군 미력면 미력리 산39-8</t>
  </si>
  <si>
    <t>전남 보성군 미력면 미력리 산62-1</t>
  </si>
  <si>
    <t>경북 성주군 수륜면 오천리 1074-2</t>
  </si>
  <si>
    <t>경북 성주군 수륜면 오천리 1163-9</t>
  </si>
  <si>
    <t xml:space="preserve">경북 김천시 대덕면 문의리 38-3 </t>
  </si>
  <si>
    <t xml:space="preserve">경북 김천시 대덕면 화전리 961 </t>
  </si>
  <si>
    <t>경북 김천시 대덕면 추량리 975</t>
  </si>
  <si>
    <t>경북 김천시 증산면 평촌리 산14-2</t>
  </si>
  <si>
    <t>경북 김천시 대덕면 덕산리 1346</t>
  </si>
  <si>
    <t>경북 김천시 대덕면 덕산리 산22-8</t>
  </si>
  <si>
    <t>경남 함양군 안의면 신안리 산50-4</t>
  </si>
  <si>
    <t>경남 함양군 안의면 대대리 314-1</t>
  </si>
  <si>
    <t>경남 함양군 서상면 중남리 492-6</t>
  </si>
  <si>
    <t>경남 함양군 서상면 상남리 산114-8</t>
  </si>
  <si>
    <t>경남 창원시 마산합포구 진전면 봉암리 148</t>
  </si>
  <si>
    <t>경남 진주시 이반성면 발산리 981</t>
  </si>
  <si>
    <t>경남 산청군 산청읍 차탄리 785-1</t>
  </si>
  <si>
    <t>경남 산청군 산청읍 지리 456-1</t>
  </si>
  <si>
    <t>경남 진주시 집현면 냉정리 660-1</t>
  </si>
  <si>
    <t>경남 진주시 집현면 봉강리 산73-3</t>
  </si>
  <si>
    <t>경남 합천군 합천읍 영창리 15-3</t>
  </si>
  <si>
    <t>경남 합천군 합천읍 금양리 286-8</t>
  </si>
  <si>
    <t>경남 고성군 상리면 척번정리 458-24</t>
  </si>
  <si>
    <t>경남 고성군 상리면 오산리 94-1</t>
  </si>
  <si>
    <t>경남 합천군 대양면 도리 산51-3</t>
  </si>
  <si>
    <t>경남 합천군 대양면 도리 25-2</t>
  </si>
  <si>
    <t>경북 청송군 현동면 도평리 501-2</t>
  </si>
  <si>
    <t>경북 청송군 부남면 대전이리 산61-1</t>
  </si>
  <si>
    <t>경북 경주시 안강읍 강교리 354-5</t>
  </si>
  <si>
    <t>경북 영천시 고경면 청정리 302-2</t>
  </si>
  <si>
    <t>경북 영천시 화북면 용소리 629</t>
  </si>
  <si>
    <t>경북 영천시 입석리 587</t>
  </si>
  <si>
    <t>경북 청송군 현서면 덕계리 320-2</t>
  </si>
  <si>
    <t>경북 청송군 현서면 덕계리 313-2</t>
  </si>
  <si>
    <t>경북 울진군 금강송면 광회리 189-21</t>
  </si>
  <si>
    <t>경북 울진군 금강송면 광회리 산1</t>
  </si>
  <si>
    <t>경북 경주시 건천읍 대곡리 1725-2</t>
  </si>
  <si>
    <t>경북 경주시 건천읍 대곡리 산80-1</t>
  </si>
  <si>
    <t>경북 경주시 서면 아화리 974-1</t>
  </si>
  <si>
    <t>경북 영천시 북안면 임포리 산2-1</t>
  </si>
  <si>
    <t>경북 영주시 이산면 운문리 산137-1</t>
  </si>
  <si>
    <t>경북 영주시 평은면 평은리 825</t>
  </si>
  <si>
    <t>경북 문경시 마성면 신현리183-5</t>
  </si>
  <si>
    <t>경북 문경시 호계면 견탄리 산81-5</t>
  </si>
  <si>
    <t>경북 상주시 이안면 이안리 113-2</t>
  </si>
  <si>
    <t>경북 상주시 외서면 연봉리 133-1</t>
  </si>
  <si>
    <t>경북 문경시 문경읍 각서리 504-1</t>
  </si>
  <si>
    <t>경북 문경시 문경읍 각서리 170</t>
  </si>
  <si>
    <t>경북 안동시 서후면 이송천리 산84-3</t>
  </si>
  <si>
    <t>경북 안동시 서후면 이송천리 29</t>
  </si>
  <si>
    <t>경북 예천군 예천읍 우계리 산36-2</t>
  </si>
  <si>
    <t>경북 예천군 예천읍 청복리 292-1</t>
  </si>
  <si>
    <t>경북 봉화군 봉화읍 문단리 697-1</t>
  </si>
  <si>
    <t>경북 영주시 이산면 신암리 708</t>
  </si>
  <si>
    <t>경북 안동시 정하동 547-1</t>
  </si>
  <si>
    <t>경북 안동시 정하동177-1</t>
  </si>
  <si>
    <t>경북 예천군 예천읍 청복리 444-1</t>
  </si>
  <si>
    <t>경북 봉화군 소천면 이지리 25-1</t>
  </si>
  <si>
    <t>경북 봉화군 소천면 현동리 산129-6</t>
  </si>
  <si>
    <t>경북 봉화군 소천면 고선리 산1-8</t>
  </si>
  <si>
    <t>강원도 태백시 동점동 335</t>
  </si>
  <si>
    <t>경북 봉화군 명호면 도천리 산321-1</t>
  </si>
  <si>
    <t>경북 봉화군 명호면 삼동리 산277-1</t>
  </si>
  <si>
    <t>경북 영주시 풍기읍 수철리 산31-19</t>
  </si>
  <si>
    <t>경북 영주시 풍기읍 수철리 산86-9</t>
  </si>
  <si>
    <t>경북 봉화군 소천면 분천리 96-11</t>
  </si>
  <si>
    <t>경남 창녕군 고암면 중대리 198-4</t>
  </si>
  <si>
    <t>경북 청도군 풍각면 금곡리 1073-60</t>
  </si>
  <si>
    <t>경남 창원시 마산회원구 내서읍 감천리 22</t>
  </si>
  <si>
    <t>경남 창원시 마산합포구 예곡동 1089</t>
  </si>
  <si>
    <t>부산울주군 상북면 덕현리 187-1</t>
  </si>
  <si>
    <t>경남 밀양시 산내면 남명리 1319-1</t>
  </si>
  <si>
    <t>경기도</t>
  </si>
  <si>
    <t>경기 가평군 북면 적목리 산1-29</t>
  </si>
  <si>
    <t>경기 화천군 사내면 광덕리 산273-89</t>
  </si>
  <si>
    <t>경기 가평군 가평읍 산유리 산243-8</t>
  </si>
  <si>
    <t>경기 가평군 가평읍 산유리 75-6</t>
  </si>
  <si>
    <t>경기 포천시 신북면 가채리 산46-37</t>
  </si>
  <si>
    <t>경기 포천시 신북면 계류리 28-8</t>
  </si>
  <si>
    <t>강원도</t>
  </si>
  <si>
    <t>강원 화천군 상서면 수피령로 1519</t>
  </si>
  <si>
    <t>강원 철원군 근남면 육단리 산88-14</t>
  </si>
  <si>
    <t>강원 홍천군 내면 율전리 산201-9</t>
  </si>
  <si>
    <t>강원 홍천군 서석면 생곡리 산41-79</t>
  </si>
  <si>
    <t>강원 춘천시 동면 감정리 산44-1</t>
  </si>
  <si>
    <t>강원 춘천시 동면 감정리 산149-57</t>
  </si>
  <si>
    <t>강원 홍천군 내면 명개리 산1</t>
  </si>
  <si>
    <t>강원 양양군 서면 갈천리 산1-33</t>
  </si>
  <si>
    <t>강원 횡성군 횡성읍 옥동리 43-9</t>
  </si>
  <si>
    <t>강원 횡성군 갑천면 구방리 802-8</t>
  </si>
  <si>
    <t>강원 정선군 남면 낙동리 255</t>
  </si>
  <si>
    <t>강원 정선군 정선읍 덕우리 산112-5</t>
  </si>
  <si>
    <t>강원 정선군 북평면 숙암리 355-3</t>
  </si>
  <si>
    <t>강원 정선군 북평면 숙암리 산414</t>
  </si>
  <si>
    <t>충청북도</t>
  </si>
  <si>
    <t>충청남도</t>
  </si>
  <si>
    <t>충북 충주시 소태면 주치리 61-1</t>
  </si>
  <si>
    <t>충북 괴산군 문광면 양곡리 산85-1</t>
  </si>
  <si>
    <t>충북 괴산군 문광면 양곡리 산54-1</t>
  </si>
  <si>
    <t>충북 보은군 산외면 길탕리 401-1</t>
  </si>
  <si>
    <t>충북 보은군 산외면 봉계리 463-5</t>
  </si>
  <si>
    <t>충남 보령시 성주면 성주리 산37-5</t>
  </si>
  <si>
    <t>충남 보령시 성주면 개화리 114-11</t>
  </si>
  <si>
    <t>충남 부여군 장암면 원문리 161-1</t>
  </si>
  <si>
    <t>충남 부여군 장암면 석동리 936-14</t>
  </si>
  <si>
    <t>충남 부여군 은산면 나령리 177-6</t>
  </si>
  <si>
    <t>충남 청양군 남양면 온직리 849</t>
  </si>
  <si>
    <t>전라북도</t>
  </si>
  <si>
    <t>전라남도</t>
  </si>
  <si>
    <t>전북 정읍시 칠보면 시산리 산92-15</t>
  </si>
  <si>
    <t>전북 정읍시 산내면 능교리 812-2</t>
  </si>
  <si>
    <t>전북 장수군 산서면 마하리 산5-1</t>
  </si>
  <si>
    <t>전북 장수군 장수읍 용계리 744-6</t>
  </si>
  <si>
    <t>전북 무주군 부남면 가당리 249-7</t>
  </si>
  <si>
    <t>전북 무주군 부남면 가당리 553-5</t>
  </si>
  <si>
    <t>전남 순천시 주암면 행정리 산143-2</t>
  </si>
  <si>
    <t>전남 순천시 주암면 행정리 산145-2</t>
  </si>
  <si>
    <t>경북 영양군 수비면 계리 산1-3</t>
  </si>
  <si>
    <t>경북 영양군 수비면 발리리 622</t>
  </si>
  <si>
    <t>경북 청송군 진보면 괴정리 산45-19</t>
  </si>
  <si>
    <t>경북 영덕군 지품면 복곡리 279</t>
  </si>
  <si>
    <t>경북 영양군 수비면 신원리 산26-1</t>
  </si>
  <si>
    <t>경북 영양군 수비면 본신리 73</t>
  </si>
  <si>
    <t>경북 영양군 수비면 본신리 347</t>
  </si>
  <si>
    <t>경북 울진군 온정면 외선미리 산1-8</t>
  </si>
  <si>
    <t>경북 울진군 온정면 선구리 산159-8</t>
  </si>
  <si>
    <t>경북 울진군 온정면 선구리 639-4</t>
  </si>
  <si>
    <t>경북 영양군 일월면 용화리 76-11</t>
  </si>
  <si>
    <t>경북 영양군 일월면 용화리 산77-25</t>
  </si>
  <si>
    <t>경북 봉화군 재산면 갈산리 산582-20</t>
  </si>
  <si>
    <t>경북 봉화군 재산면 갈산리 산582-19</t>
  </si>
  <si>
    <t>경북 봉화군 소천면 서천리 828</t>
  </si>
  <si>
    <t>경북 봉화군 소천면 임기리 654</t>
  </si>
  <si>
    <t>경북 안동시 임동면 갈전리 359</t>
  </si>
  <si>
    <t>경북 청송군 진보면 추현리 178-1</t>
  </si>
  <si>
    <t>경북 성주군 수륜면 백운리 산47-4</t>
  </si>
  <si>
    <t>경북 성주군 수륜면 신파리 산35-5</t>
  </si>
  <si>
    <t>경북 문경시 동로면 적성리 산90-4</t>
  </si>
  <si>
    <t>경북 문경시 동로면 석항리 1324</t>
  </si>
  <si>
    <t>경북 영천시 신녕면 화서리 산67-4</t>
  </si>
  <si>
    <t>경북 군위군 고로면 화수리 산26-26</t>
  </si>
  <si>
    <t>경남 거창군 고제면 개명리 산31-4</t>
  </si>
  <si>
    <t>경남 거창군 고제면 개명리 2050-3</t>
  </si>
  <si>
    <t>경남 밀양시 청도면 소태리 산148-1</t>
  </si>
  <si>
    <t>경남 창녕군 고암면 감리 산10-4</t>
  </si>
  <si>
    <t>경남 함양군 함양읍 죽림리 산52-3</t>
  </si>
  <si>
    <t>경남 함양군 함양읍 죽림리 산312-7</t>
  </si>
  <si>
    <t>경남 산청군 금서면 평촌리 산67-9</t>
  </si>
  <si>
    <t>경남 산청군 삼장면 홍계리 산94-1</t>
  </si>
  <si>
    <t>경북 성주군 수륜면 계정리 산110-2</t>
  </si>
  <si>
    <t>경북 성주군 수륜면 남은리 378-2</t>
  </si>
  <si>
    <t xml:space="preserve">경북 김천시 대덕면 화전리 913-3 </t>
  </si>
  <si>
    <t>경북 김천시 대덕면 화전리 212</t>
  </si>
  <si>
    <t>경북 김천시 대덕면 화전리 961</t>
  </si>
  <si>
    <t>경상북도 김천시 대덕면 추량리 975</t>
  </si>
  <si>
    <t>경상북도 김천시 증산면 평촌리 산14-2</t>
  </si>
  <si>
    <t>경상북도 김천시 대덕면 덕산리 산22-8</t>
  </si>
  <si>
    <t>경상북도 김천시 대덕면 덕산리 1346</t>
  </si>
  <si>
    <t>경상남도 함양군 안의면 신안리 산50-4</t>
  </si>
  <si>
    <t>경상남도 함양군 안의면 대대리 314-1</t>
  </si>
  <si>
    <t>경상남도 함양군 서상면 상남리 산114-8</t>
  </si>
  <si>
    <t>경상남도 함양군 서상면 중남리 492-6</t>
  </si>
  <si>
    <t>경상남도 진주시 이반성면 발산리 981</t>
  </si>
  <si>
    <t>경상남도 창원시 마산합포구 진전면 봉암리 148</t>
  </si>
  <si>
    <t>경상남도 산청군 산청읍 지리 456-1</t>
  </si>
  <si>
    <t>경상남도 산청군 산청읍 차탄리 785-1</t>
  </si>
  <si>
    <t>경상남도 진주시 집현면 봉강리 산73-3</t>
  </si>
  <si>
    <t>경상남도 진주시 집현면 냉정리 660-1</t>
  </si>
  <si>
    <t>경상남도 합천군 합천읍 영창리 15-3</t>
  </si>
  <si>
    <t>경상남도 합천군 합천읍 금양리 286-8</t>
  </si>
  <si>
    <t>경상남도 고성군 상리면 오산리 94-1</t>
  </si>
  <si>
    <t>경상남도 고성군 상리면 척번정리 458-24</t>
  </si>
  <si>
    <t>경상남도 합천군 대양면 도리 산 51-3</t>
  </si>
  <si>
    <t>경상남도 합천군 대양면 도리 25-2</t>
  </si>
  <si>
    <t>경상북도 청송군 현동면 도평리 501-2</t>
  </si>
  <si>
    <t>경상북도 청송군 부남면 대전리 산61-1</t>
  </si>
  <si>
    <t>경상북도 영천시 고경면 청정리 302-2</t>
  </si>
  <si>
    <t>경상북도 경주시 안강읍 강교리 354-5</t>
  </si>
  <si>
    <t>경상북도 영천시 입석리 587</t>
  </si>
  <si>
    <t>경상북도 영천시 화북면 용소리 629</t>
  </si>
  <si>
    <t>경상북도 청송군 현서면 덕계리 313-2</t>
  </si>
  <si>
    <t>경상북도 청송군 현서면 덕계리 320-2</t>
  </si>
  <si>
    <t>경상북도 경주시 건천읍 대곡리 1725-2</t>
  </si>
  <si>
    <t>경상북도 영천시 북안면 임포리 산2-1</t>
  </si>
  <si>
    <t>경상북도 영주시 평은면 평은리 825</t>
  </si>
  <si>
    <t>경상북도 영주시 이산면 운문리 산137-1</t>
  </si>
  <si>
    <t>경상북도 문경시 마성면 신현리183-5</t>
  </si>
  <si>
    <t>경상북도 문경시 호계면 견탄리 산81-5</t>
  </si>
  <si>
    <t>경상북도 문경시 문경읍 각서리 170</t>
  </si>
  <si>
    <t>경상북도 문경시 문경읍 각서리 504-1</t>
  </si>
  <si>
    <t>경상북도 안동시 서후면 이송천리 산84-3</t>
  </si>
  <si>
    <t>경상북도 안동시 서후면 이송천리 29</t>
  </si>
  <si>
    <t>경상북도 예천군 예천읍 우계리 산36-2</t>
  </si>
  <si>
    <t>경상북도 예천군 예천읍 청복리 444-1</t>
  </si>
  <si>
    <t>경상북도 영주시 이산면 신암리 708</t>
  </si>
  <si>
    <t>경상북도 안동시 정하동 547-1</t>
  </si>
  <si>
    <t>경상북도 안동시  정하동177-1</t>
  </si>
  <si>
    <t>경상북도 봉화군 법전면 어지리 25-1</t>
  </si>
  <si>
    <t>경상북도 봉화군 소천면 현동리 산129-6</t>
  </si>
  <si>
    <t>경상북도 봉화군 소천면 고선리 산1-8</t>
  </si>
  <si>
    <t>경상북도 봉화군 명호면 도천리 산321-1</t>
  </si>
  <si>
    <t>경상북도 봉화군 명호면 삼동리 산277-1</t>
  </si>
  <si>
    <t>경상북도 영주시 풍기읍 수철리 산31-19</t>
  </si>
  <si>
    <t>경상북도 영주시 풍기읍 수철리 산86-9</t>
  </si>
  <si>
    <t>경상북도 봉화군 소천면 분천리 96-11</t>
  </si>
  <si>
    <t xml:space="preserve">경북 울진군 금강송면 광회리 산 1-91 </t>
  </si>
  <si>
    <t>경상남도 창녕군 고암면 중대리 198-4</t>
  </si>
  <si>
    <t>경상북도 청도군 풍각면 금곡리 1073-60</t>
  </si>
  <si>
    <t xml:space="preserve">경남 창원시 마산회원구 내서읍 감천리 산 166-1 </t>
  </si>
  <si>
    <t>경상남도 밀양시 산내면 남명리 1319-1</t>
  </si>
  <si>
    <t>울산 울주군 상북면 덕현리 187-1</t>
  </si>
  <si>
    <t>경상북도 영양군 수비면 계리 산1-3</t>
  </si>
  <si>
    <t>경상북도 청송군 진보면 괴정리 산45-19</t>
  </si>
  <si>
    <t>경상북도 영덕군 지품면 복곡리 279</t>
  </si>
  <si>
    <t>경상북도 영양군 수비면 신원리 산26-1</t>
  </si>
  <si>
    <t>경상북도 울진군 온정면 선구리 639-4</t>
  </si>
  <si>
    <t>경상북도 영양군 일월면 용화리 76-11</t>
  </si>
  <si>
    <t>경상북도 영양군 일월면 용화리 산77-25</t>
  </si>
  <si>
    <t>경상북도 봉화군 재산면 갈산리 산582-20</t>
  </si>
  <si>
    <t>경상북도 봉화군 재산면 갈산리 산582-19</t>
  </si>
  <si>
    <t>경상북도 봉화군 소천면 서천리 828</t>
  </si>
  <si>
    <t>경상북도 봉화군 소천면 임기리 654</t>
  </si>
  <si>
    <t>경상북도 안동시 임동면 갈전리 359</t>
  </si>
  <si>
    <t>경상북도 청송군 진보면 추현리 178-1</t>
  </si>
  <si>
    <t>경상북도 성주군 수륜면 백운리 산47-4</t>
  </si>
  <si>
    <t>경상북도 성주군 수륜면 신파리 산35-5</t>
  </si>
  <si>
    <t>경상북도 문경시 동로면 적성리 산90-4</t>
  </si>
  <si>
    <t>경상북도 문경시 동로면 석항리 1324</t>
  </si>
  <si>
    <t>경상북도 영천시 신녕면 화서리 산67-4</t>
  </si>
  <si>
    <t>경상북도 군위군 고로면 화수리 산26-26</t>
  </si>
  <si>
    <t>경상남도 창녕군 고암면 감리 산10-4</t>
  </si>
  <si>
    <t>경상남도 함양군 함양읍 죽림리 산312-7</t>
  </si>
  <si>
    <t>경상남도 함양군 함양읍 죽림리 산52-3</t>
  </si>
  <si>
    <t>경상남도 산청군 삼장면 홍계리 산94-1</t>
  </si>
  <si>
    <t>경상남도 산청군 금서면 평촌리 산67-9</t>
  </si>
  <si>
    <t>60~80</t>
  </si>
  <si>
    <t>전남 화순군 화순읍 이십곡리 산 144-2</t>
  </si>
  <si>
    <t>전남 화순군 화순읍 이십곡리 518</t>
  </si>
  <si>
    <t>전남 영암군 금정면 연소면 산 9-1</t>
  </si>
  <si>
    <t>전남 영암군 금정면 남송리 472-1</t>
  </si>
  <si>
    <t>전남 무안군 삼향읍 지산리 산 146-8</t>
  </si>
  <si>
    <t>전남 무안군 삼향읍 지산리 산146-24</t>
  </si>
  <si>
    <t>전남 화순군 이양면 품평리 산 173-8</t>
  </si>
  <si>
    <t xml:space="preserve"> 전남 화순군 이서면 서리 1015</t>
  </si>
  <si>
    <t xml:space="preserve"> 전남 화순군 동면 경치리 777-1</t>
  </si>
  <si>
    <t>전남 영광군 묘량면 신천리 1065-1</t>
  </si>
  <si>
    <t>전남 영광군 학정리 340-7</t>
  </si>
  <si>
    <t xml:space="preserve"> 전북 완주군 운주면 구제리 산10-2</t>
  </si>
  <si>
    <t xml:space="preserve"> 전북 완주군 운주면 장선리 산48-21</t>
  </si>
  <si>
    <t>전북 완주군 소양면 신원리 산 79-1</t>
  </si>
  <si>
    <t>충남 금산군 진산면 묵산리 산 79-40</t>
  </si>
  <si>
    <t>전북 정읍시 옹동면 오성리 1379-1</t>
  </si>
  <si>
    <t>전북 임실군 관촌면 관촌리 533-1</t>
  </si>
  <si>
    <t>전북 부안군 진서면 운호리 산 112-26</t>
  </si>
  <si>
    <t>전북 부안군 변산면 도청리 131-3</t>
  </si>
  <si>
    <t>전북 진안군 진안읍 구룡리 산 53-23</t>
  </si>
  <si>
    <t>전북 진안군 진안읍 구룡리 801-7</t>
  </si>
  <si>
    <t>전북 장수군 장계면 명덕리 1728-2</t>
  </si>
  <si>
    <t>전북 함양군 서상면 상남리 산 146-6</t>
  </si>
  <si>
    <t>전북 장수군 번암면 노단리 1087-12</t>
  </si>
  <si>
    <t>전북 장수군 번암면 국포리 110-2</t>
  </si>
  <si>
    <t>전북 순창읍 백산리 산 86-2</t>
  </si>
  <si>
    <t>전북 임실군 성수면 태평리 623-1</t>
  </si>
  <si>
    <t>전북 진안군 백운면 남계리 249-4</t>
  </si>
  <si>
    <t>전북 순창군 구림면 운북리 431-1</t>
  </si>
  <si>
    <t>전북 순창군 쌍치면 양신리 221-1</t>
  </si>
  <si>
    <t>전북 무주군 무풍면 금평리 1043-2</t>
  </si>
  <si>
    <t>전북 장수군 계북면 매계리 249-4</t>
  </si>
  <si>
    <t>전북 장수군 장계면 금덕리 63-1</t>
  </si>
  <si>
    <t>전북 남원시 대산면 풍촌리 589-3</t>
  </si>
  <si>
    <t>전북 남원시 대강면 613-2</t>
  </si>
  <si>
    <t>전북 남원시 이백면 강기리 산 44-3</t>
  </si>
  <si>
    <t>전북 남원시 운봉읍 준향리 708</t>
  </si>
  <si>
    <t>전남 구례군 산동면 계천리 산 66-5</t>
  </si>
  <si>
    <t>전남 순천시 서면 학구리 산 268-56</t>
  </si>
  <si>
    <t>전남 보성군 벌교읍 옥전리 산 163-8</t>
  </si>
  <si>
    <t>전남 보성군 조성면 귀산리 산 1-2</t>
  </si>
  <si>
    <t>전남 보성군 미력면 미력리 636-1</t>
  </si>
  <si>
    <t>전남 보성군 미력면 미력리 산 39-8</t>
  </si>
  <si>
    <t xml:space="preserve"> 전북 정읍시 칠보면 시산리 산92-15</t>
  </si>
  <si>
    <t xml:space="preserve"> 전북 정읍시 산내면 능교리 812-2</t>
  </si>
  <si>
    <t>전남 장수군 산서면 마하리 94-5</t>
  </si>
  <si>
    <t>전북 무주군 부남면 가당리 529-2</t>
  </si>
  <si>
    <t>전북 무주군 부남면 가당리 산 19-12</t>
  </si>
  <si>
    <t>전남 순천시 주암면 행정리 109-42</t>
  </si>
  <si>
    <t>전남 순천시 승주읍 두월리 산 173-2</t>
  </si>
  <si>
    <t>4</t>
  </si>
  <si>
    <t>70</t>
  </si>
  <si>
    <t>2</t>
  </si>
  <si>
    <t>40</t>
  </si>
  <si>
    <t>80</t>
  </si>
  <si>
    <t>60</t>
  </si>
  <si>
    <t>40-60</t>
  </si>
  <si>
    <t>용인시 처인구 양지면 양지리 산 83-3</t>
  </si>
  <si>
    <t>용인시 처인구 양지면 양지리 105-11</t>
  </si>
  <si>
    <t xml:space="preserve">경기 파주시 송촌동 732-6 </t>
  </si>
  <si>
    <t>경기 파주시 탄현면 성동리 산 79-6</t>
  </si>
  <si>
    <t>가평군 상면 덕현리 511-5</t>
  </si>
  <si>
    <t xml:space="preserve">가평군 상면 항사리 225-2 </t>
  </si>
  <si>
    <t>포천시 일동면 기산리 791-2</t>
  </si>
  <si>
    <t>포천시 일동면 수입리 227</t>
  </si>
  <si>
    <t>파주시 적성면 두지리 산 33-5</t>
  </si>
  <si>
    <t xml:space="preserve">파주시 파평면 장파리 산 66-6 </t>
  </si>
  <si>
    <t xml:space="preserve">가평군 설악면 선촌리 산 54-4 </t>
  </si>
  <si>
    <t xml:space="preserve">가평군 설악면 회곡리 산 63-13 </t>
  </si>
  <si>
    <t>포천시 이동면 도평리 542-5</t>
  </si>
  <si>
    <t xml:space="preserve">포천시 이동면 도평리 산 18-5 </t>
  </si>
  <si>
    <t>가평군 청평면 상천리 239-1</t>
  </si>
  <si>
    <t>가평군 가평읍 상색리 590</t>
  </si>
  <si>
    <t>포천시 내촌면 신팔리 60-31</t>
  </si>
  <si>
    <t>가평군 상면 봉수리 177-20</t>
  </si>
  <si>
    <t>파주시 문산읍 선유리 912-1</t>
  </si>
  <si>
    <t>파주시 문산읍 당동리 46-2</t>
  </si>
  <si>
    <t>양평군 단월면 보룡리 126-3</t>
  </si>
  <si>
    <t>양평군 청운면 비룡리 143-3</t>
  </si>
  <si>
    <t>양주시 장흥면 울대리 산 3-5</t>
  </si>
  <si>
    <t xml:space="preserve">양주시 장흥면 울대리 산 51-16 </t>
  </si>
  <si>
    <t>가평군 북면 적목리 산 1-33</t>
  </si>
  <si>
    <t>가평군 북면 적목리 산 1-29</t>
  </si>
  <si>
    <t>가평군 가평읍 산유리 산 223-4</t>
  </si>
  <si>
    <t>가평군 가평읍 이화리 산 104-4</t>
  </si>
  <si>
    <t>포천시 신읍동 160-1</t>
  </si>
  <si>
    <t>포천시 신북면 심곡리 333-17</t>
  </si>
  <si>
    <t>6</t>
  </si>
  <si>
    <t>8</t>
  </si>
  <si>
    <t>30</t>
  </si>
  <si>
    <t>90</t>
  </si>
  <si>
    <t>50</t>
  </si>
  <si>
    <t>3</t>
  </si>
  <si>
    <t>74-75통합 (75번으로 흡수)</t>
  </si>
  <si>
    <t>충북 진천군 진천읍 교성리 603-1</t>
  </si>
  <si>
    <t>충북 옥천군 군서면 상지리 산22-28</t>
  </si>
  <si>
    <t>충북 옥천군 군서면 상지리 산24-4</t>
  </si>
  <si>
    <t>충남 아산시 송악면 거산리 226-2</t>
  </si>
  <si>
    <t>용명리-대곡리</t>
  </si>
  <si>
    <t>견탄리-신현리</t>
  </si>
  <si>
    <t>연봉리-이안리</t>
  </si>
  <si>
    <t>익산청 중복(경계)</t>
  </si>
  <si>
    <t>익산청 인접(경계) / 백두대간 육십령터널</t>
  </si>
  <si>
    <t>밀양~울산(기타)</t>
  </si>
  <si>
    <t>인접구간 통합구축</t>
  </si>
  <si>
    <t>안동~영주</t>
  </si>
  <si>
    <t>대전청 인접 / 이화령터널</t>
  </si>
  <si>
    <t>의성~안동</t>
  </si>
  <si>
    <t>원주청 인접(경계 넘어감) / 연화터널</t>
  </si>
  <si>
    <t>대전청 인접(경계)</t>
  </si>
  <si>
    <t>밀양~울산</t>
  </si>
  <si>
    <t>익산청 인접 / 빼재터널</t>
  </si>
  <si>
    <t>익산청 인접(경계)</t>
  </si>
  <si>
    <t>부산청</t>
  </si>
  <si>
    <t>경상북도 경주시 건천읍 용명리 1950</t>
  </si>
  <si>
    <t>경상북도 경주시 서면 아화리 11-3</t>
  </si>
  <si>
    <t>경상북도 상주시 외서면 연봉리 394-4</t>
  </si>
  <si>
    <t>경상북도 상주시 이안면 이안리 산1-2</t>
  </si>
  <si>
    <t>경상북도 봉화군 봉화읍 문단리 697-1</t>
  </si>
  <si>
    <t xml:space="preserve">경남 창원시 마산합포구 예곡동 861 </t>
  </si>
  <si>
    <t>경상북도</t>
  </si>
  <si>
    <t>신원리-선구리</t>
  </si>
  <si>
    <t>화수리-화서리</t>
  </si>
  <si>
    <t>경상남도</t>
  </si>
  <si>
    <t>위임국도</t>
    <phoneticPr fontId="1" type="noConversion"/>
  </si>
  <si>
    <t>계</t>
    <phoneticPr fontId="1" type="noConversion"/>
  </si>
  <si>
    <t>4</t>
    <phoneticPr fontId="1" type="noConversion"/>
  </si>
  <si>
    <t>위임국도</t>
    <phoneticPr fontId="1" type="noConversion"/>
  </si>
  <si>
    <t>계</t>
    <phoneticPr fontId="1" type="noConversion"/>
  </si>
  <si>
    <t>충청북도</t>
    <phoneticPr fontId="1" type="noConversion"/>
  </si>
  <si>
    <t>충북 충주시 소태면 구룡리 산43-1</t>
    <phoneticPr fontId="1" type="noConversion"/>
  </si>
  <si>
    <t>익산청</t>
    <phoneticPr fontId="1" type="noConversion"/>
  </si>
  <si>
    <t>운주면-운주면</t>
    <phoneticPr fontId="1" type="noConversion"/>
  </si>
  <si>
    <t>A</t>
    <phoneticPr fontId="1" type="noConversion"/>
  </si>
  <si>
    <t>위임국도</t>
    <phoneticPr fontId="1" type="noConversion"/>
  </si>
  <si>
    <t>시산리-능교리</t>
    <phoneticPr fontId="1" type="noConversion"/>
  </si>
  <si>
    <t>C</t>
    <phoneticPr fontId="1" type="noConversion"/>
  </si>
  <si>
    <t>50~60</t>
  </si>
  <si>
    <t>국토부고시(2020년)</t>
    <phoneticPr fontId="1" type="noConversion"/>
  </si>
  <si>
    <t>도로종류</t>
    <phoneticPr fontId="1" type="noConversion"/>
  </si>
  <si>
    <t>시점-종점</t>
    <phoneticPr fontId="1" type="noConversion"/>
  </si>
  <si>
    <t>관리번호</t>
    <phoneticPr fontId="1" type="noConversion"/>
  </si>
  <si>
    <t>관리기관
(2차)</t>
    <phoneticPr fontId="1" type="noConversion"/>
  </si>
  <si>
    <t>수원국토</t>
    <phoneticPr fontId="1" type="noConversion"/>
  </si>
  <si>
    <t>일반국도</t>
    <phoneticPr fontId="1" type="noConversion"/>
  </si>
  <si>
    <t>대쌍령리-부항리</t>
    <phoneticPr fontId="1" type="noConversion"/>
  </si>
  <si>
    <t>경기 광주시 초월읍 대쌍령리 산 26-6</t>
  </si>
  <si>
    <t>광주시 곤지암읍 부항리 529</t>
  </si>
  <si>
    <t>제일리-평창리</t>
    <phoneticPr fontId="1" type="noConversion"/>
  </si>
  <si>
    <t>경기 용인시 처인구 양지면 제일리 산 92-10</t>
  </si>
  <si>
    <t>용인시 처인구 양지면 평창리 333-2</t>
  </si>
  <si>
    <t>구분</t>
    <phoneticPr fontId="1" type="noConversion"/>
  </si>
  <si>
    <t>신규</t>
    <phoneticPr fontId="1" type="noConversion"/>
  </si>
  <si>
    <t>변경</t>
    <phoneticPr fontId="1" type="noConversion"/>
  </si>
  <si>
    <t>40</t>
    <phoneticPr fontId="1" type="noConversion"/>
  </si>
  <si>
    <t>60</t>
    <phoneticPr fontId="1" type="noConversion"/>
  </si>
  <si>
    <t>80</t>
    <phoneticPr fontId="1" type="noConversion"/>
  </si>
  <si>
    <t>수원국토</t>
    <phoneticPr fontId="1" type="noConversion"/>
  </si>
  <si>
    <t>일반국도</t>
    <phoneticPr fontId="1" type="noConversion"/>
  </si>
  <si>
    <t>죽산리-당목리</t>
    <phoneticPr fontId="1" type="noConversion"/>
  </si>
  <si>
    <t>경기 안성시 죽산면 죽산리 22-15</t>
  </si>
  <si>
    <t>안성시 죽산면 당목리 산 27-2</t>
  </si>
  <si>
    <t>권관리-권관리</t>
    <phoneticPr fontId="1" type="noConversion"/>
  </si>
  <si>
    <t>경기 평택시 현덕면 권관리 956</t>
  </si>
  <si>
    <t>평택시 현덕면 권관리 582-1</t>
  </si>
  <si>
    <t>해제</t>
    <phoneticPr fontId="1" type="noConversion"/>
  </si>
  <si>
    <t>마전리-행죽리</t>
    <phoneticPr fontId="1" type="noConversion"/>
  </si>
  <si>
    <t>경기 안성시 삼죽면 마전리 303</t>
  </si>
  <si>
    <t>이천시 설성면 행죽리 544-8</t>
  </si>
  <si>
    <t>당초</t>
    <phoneticPr fontId="1" type="noConversion"/>
  </si>
  <si>
    <t>진암리-야목리</t>
    <phoneticPr fontId="1" type="noConversion"/>
  </si>
  <si>
    <t>38,39</t>
    <phoneticPr fontId="1" type="noConversion"/>
  </si>
  <si>
    <t>경기 이천시 장호원읍 진암리 744</t>
  </si>
  <si>
    <t>화성시 매송면 야목리 산 85-4</t>
  </si>
  <si>
    <t>율암리-상신리</t>
    <phoneticPr fontId="1" type="noConversion"/>
  </si>
  <si>
    <t>경기 화성시 팔탄면 율암리 산 38-3</t>
  </si>
  <si>
    <t>화성시 향남읍 상신리 45-23</t>
  </si>
  <si>
    <t>송문리-양촌리</t>
    <phoneticPr fontId="1" type="noConversion"/>
  </si>
  <si>
    <t>경기 용인시 처인구 양지면 송문리 611-12</t>
  </si>
  <si>
    <t>이천시 마장면 양촌리 347-24</t>
  </si>
  <si>
    <t>동일</t>
    <phoneticPr fontId="1" type="noConversion"/>
  </si>
  <si>
    <t>간매리-부평리</t>
    <phoneticPr fontId="1" type="noConversion"/>
  </si>
  <si>
    <t>경기 여주시 강천면 간매리 416-4</t>
  </si>
  <si>
    <t>여주시 강천면 부평리 671</t>
  </si>
  <si>
    <t>엄미리-광지원리</t>
    <phoneticPr fontId="1" type="noConversion"/>
  </si>
  <si>
    <t>경기 광주시 남한산성면 엄미리 758-1</t>
  </si>
  <si>
    <t>광주시 남한산성면 광지원리 334-1</t>
  </si>
  <si>
    <t>경기 용인시 처인구 모현읍 동림리 산 9-8</t>
  </si>
  <si>
    <t>용인시 처인구 모현읍 오산리 산 44-6</t>
  </si>
  <si>
    <t>상번천리-양벌리</t>
    <phoneticPr fontId="1" type="noConversion"/>
  </si>
  <si>
    <t>경기 광주시 남한산성면 상번천리 산 2-8</t>
  </si>
  <si>
    <t>광주시 오포읍 양벌리 958-14</t>
  </si>
  <si>
    <t>천리-천리</t>
    <phoneticPr fontId="1" type="noConversion"/>
  </si>
  <si>
    <t>경기 용인시 처인구 이동읍 천리 509-18</t>
  </si>
  <si>
    <t>용인시 처인구 이동읍 천리 1103</t>
  </si>
  <si>
    <t>묘봉리-외가천리</t>
    <phoneticPr fontId="1" type="noConversion"/>
  </si>
  <si>
    <t>경기 용인시 처인구 이동읍 묘봉리 산 9-1</t>
  </si>
  <si>
    <t>안성시 원곡면 외가천리 산 34-2</t>
  </si>
  <si>
    <t>풍곡리-태리</t>
    <phoneticPr fontId="1" type="noConversion"/>
  </si>
  <si>
    <t>경기 김포시 고촌읍 풍곡리 523-2</t>
  </si>
  <si>
    <t>김포시 고촌읍 태리 25-8</t>
  </si>
  <si>
    <t>신규</t>
    <phoneticPr fontId="1" type="noConversion"/>
  </si>
  <si>
    <t>수원국토</t>
    <phoneticPr fontId="1" type="noConversion"/>
  </si>
  <si>
    <t>일반국도</t>
    <phoneticPr fontId="1" type="noConversion"/>
  </si>
  <si>
    <t>장덕리-장덕리</t>
    <phoneticPr fontId="1" type="noConversion"/>
  </si>
  <si>
    <t>경기 화성시 남양읍 장덕리 산 169-7</t>
  </si>
  <si>
    <t>화성시 남양읍 장덕리 산 230-4</t>
  </si>
  <si>
    <t>원정리-도곡리</t>
    <phoneticPr fontId="1" type="noConversion"/>
  </si>
  <si>
    <t>경기 평택시 포승읍 원정리 348-50</t>
  </si>
  <si>
    <t>평택시 포승읍 도곡리 746-1</t>
  </si>
  <si>
    <t>가재리-하길리</t>
    <phoneticPr fontId="1" type="noConversion"/>
  </si>
  <si>
    <t>경기 화성시 팔탄면 가재리 660</t>
  </si>
  <si>
    <t>화성시 향남읍 하길리 505-2</t>
  </si>
  <si>
    <t>해제</t>
    <phoneticPr fontId="1" type="noConversion"/>
  </si>
  <si>
    <t>변경</t>
    <phoneticPr fontId="1" type="noConversion"/>
  </si>
  <si>
    <t>의정부국토</t>
    <phoneticPr fontId="1" type="noConversion"/>
  </si>
  <si>
    <t>도곡리-국수리</t>
    <phoneticPr fontId="1" type="noConversion"/>
  </si>
  <si>
    <t>양평군 양서면 국수리 391-4</t>
  </si>
  <si>
    <t>대흥리-마룡리</t>
    <phoneticPr fontId="1" type="noConversion"/>
  </si>
  <si>
    <t>경기 양평군 양평읍 대흥리 749-1</t>
  </si>
  <si>
    <t>양평군 용문면 마룡리 산 15-4</t>
  </si>
  <si>
    <t>동일</t>
    <phoneticPr fontId="1" type="noConversion"/>
  </si>
  <si>
    <t>보룡리-비룡리</t>
    <phoneticPr fontId="1" type="noConversion"/>
  </si>
  <si>
    <t>경기 양평군 단월면 보룡리 68</t>
  </si>
  <si>
    <t>양평군 청운면 비룡리 산 51-11</t>
  </si>
  <si>
    <t>답곡리-두지리</t>
    <phoneticPr fontId="1" type="noConversion"/>
  </si>
  <si>
    <t>경기 파주시 적성면 답곡리 산 60-7</t>
  </si>
  <si>
    <t>파주시 적성면 두지리 68-5</t>
  </si>
  <si>
    <t>화현리-화현리</t>
    <phoneticPr fontId="1" type="noConversion"/>
  </si>
  <si>
    <t>경기 포천시 화현면 화현리 산 284-1</t>
  </si>
  <si>
    <t>포천시 화현면 화현리 산 176-1</t>
  </si>
  <si>
    <t>연하리-임초리</t>
    <phoneticPr fontId="1" type="noConversion"/>
  </si>
  <si>
    <t>경기 가평군 상면 연하리 82-6</t>
  </si>
  <si>
    <t>가평군 상면 임초리 29</t>
  </si>
  <si>
    <t>회곡리-회곡리</t>
    <phoneticPr fontId="1" type="noConversion"/>
  </si>
  <si>
    <t>경기 가평군 설악면 회곡리 산 60-9</t>
  </si>
  <si>
    <t>가평군 설악면 회곡리 산 21-3</t>
  </si>
  <si>
    <t>가일리-신복리</t>
    <phoneticPr fontId="1" type="noConversion"/>
  </si>
  <si>
    <t>경기 가평군 설악면 가일리 산 65-39</t>
  </si>
  <si>
    <t>양평군 옥천면 신복리 산 108-3</t>
  </si>
  <si>
    <t>구암리-금남리</t>
    <phoneticPr fontId="1" type="noConversion"/>
  </si>
  <si>
    <t>경기 남양주시 화도읍 구암리 산 86-12</t>
  </si>
  <si>
    <t>남양주시 화도읍 금남리 187-7</t>
  </si>
  <si>
    <t>녹촌리-창현리</t>
    <phoneticPr fontId="1" type="noConversion"/>
  </si>
  <si>
    <t>경기 남양주시 화도읍 녹촌리 산 53-12</t>
  </si>
  <si>
    <t>남양주시 화도읍 창현리 산 42-1</t>
  </si>
  <si>
    <t>상천리-상색리</t>
    <phoneticPr fontId="1" type="noConversion"/>
  </si>
  <si>
    <t>경기 가평군 청평면 상천리 176-2</t>
  </si>
  <si>
    <t>가평군 가평읍 상색리 산 72-3</t>
  </si>
  <si>
    <t>도평리-도평리</t>
    <phoneticPr fontId="1" type="noConversion"/>
  </si>
  <si>
    <t>경기 포천시 이동면 도평리 산 11-5</t>
  </si>
  <si>
    <t>포천시 이동면 도평리 518-1</t>
  </si>
  <si>
    <t>수입리-기산리</t>
    <phoneticPr fontId="1" type="noConversion"/>
  </si>
  <si>
    <t>경기 포천시 일동면 수입리 229-1</t>
  </si>
  <si>
    <t>포천시 일동면 기산리 산 67-7</t>
  </si>
  <si>
    <t>봉수리-신팔리</t>
    <phoneticPr fontId="1" type="noConversion"/>
  </si>
  <si>
    <t>경기 가평군 상면 봉수리 234-6</t>
  </si>
  <si>
    <t>포천시 내촌면 신팔리 60-35</t>
  </si>
  <si>
    <t>성동리-법흥리</t>
    <phoneticPr fontId="1" type="noConversion"/>
  </si>
  <si>
    <t>경기 파주시 탄현면 성동리 615</t>
  </si>
  <si>
    <t>파주시 탄현면 법흥리 1009</t>
  </si>
  <si>
    <t>경기도</t>
    <phoneticPr fontId="1" type="noConversion"/>
  </si>
  <si>
    <t>위임국도</t>
    <phoneticPr fontId="1" type="noConversion"/>
  </si>
  <si>
    <t>가능동-벽제동</t>
    <phoneticPr fontId="1" type="noConversion"/>
  </si>
  <si>
    <t>경기 의정부시 가능동 산 72-1</t>
  </si>
  <si>
    <t>고양시 덕양구 벽제동 159-2</t>
  </si>
  <si>
    <t>광덕리-적목리</t>
    <phoneticPr fontId="1" type="noConversion"/>
  </si>
  <si>
    <t>강원 화천군 사내면 광덕리 산 273-89</t>
  </si>
  <si>
    <t>가평군 북면 적목리 산 1-31</t>
  </si>
  <si>
    <t>산유리-복장리</t>
    <phoneticPr fontId="1" type="noConversion"/>
  </si>
  <si>
    <t>경기 가평군 가평읍 산유리 산 231-2</t>
  </si>
  <si>
    <t>가평군 가평읍 복장리 445-1</t>
  </si>
  <si>
    <t>덕천리-구장리</t>
    <phoneticPr fontId="1" type="noConversion"/>
  </si>
  <si>
    <t>경기 화성시 팔탄면 덕천리 산 36-4</t>
  </si>
  <si>
    <t>화성시 팔탄면 구장리 산 23-1</t>
  </si>
  <si>
    <t>심곡리-가채리</t>
    <phoneticPr fontId="1" type="noConversion"/>
  </si>
  <si>
    <t>경기 포천시 신북면 심곡리 335-1</t>
  </si>
  <si>
    <t>포천시 신북면 가채리 산 46-35</t>
  </si>
  <si>
    <t>원평리-용산리</t>
    <phoneticPr fontId="1" type="noConversion"/>
  </si>
  <si>
    <t>강원 춘천시 사북면 원평리 산 117-5</t>
  </si>
  <si>
    <t>춘천시 신북읍 용산리 산 100-2</t>
  </si>
  <si>
    <t>홍천국토</t>
    <phoneticPr fontId="1" type="noConversion"/>
  </si>
  <si>
    <t>학곡리-학곡리</t>
    <phoneticPr fontId="1" type="noConversion"/>
  </si>
  <si>
    <t>강원 춘천시 동내면 학곡리 산 51-5</t>
  </si>
  <si>
    <t>춘천시 동내면 학곡리 산 77-2</t>
  </si>
  <si>
    <t>장전평리-장전평리</t>
    <phoneticPr fontId="1" type="noConversion"/>
  </si>
  <si>
    <t>강원 홍천군 홍천읍 장전평리 산 3-1</t>
  </si>
  <si>
    <t>홍천군 홍천읍 장전평리 1002</t>
  </si>
  <si>
    <t>의관리-수암리</t>
    <phoneticPr fontId="1" type="noConversion"/>
  </si>
  <si>
    <t>강원 원주시 소초면 의관리 산 21-4</t>
  </si>
  <si>
    <t>원주시 소초면 수암리 산 57-6</t>
  </si>
  <si>
    <t>금대리-금대리</t>
    <phoneticPr fontId="1" type="noConversion"/>
  </si>
  <si>
    <t>강원 원주시 판부면 금대리 1449-2</t>
  </si>
  <si>
    <t>원주시 판부면 금대리 1463</t>
  </si>
  <si>
    <t>하궁리-하궁리</t>
    <phoneticPr fontId="1" type="noConversion"/>
  </si>
  <si>
    <t>강원 횡성군 우천면 하궁리 산 43-4</t>
  </si>
  <si>
    <t>횡성군 우천면 하궁리 산 143-3</t>
  </si>
  <si>
    <t>강릉국토</t>
    <phoneticPr fontId="1" type="noConversion"/>
  </si>
  <si>
    <t>무이리-무이리</t>
    <phoneticPr fontId="1" type="noConversion"/>
  </si>
  <si>
    <t>강원 평창군 봉평면 무이리 1140-40</t>
  </si>
  <si>
    <t>평창군 봉평면 무이리 1180-21</t>
  </si>
  <si>
    <t>백옥포리-장평리</t>
    <phoneticPr fontId="1" type="noConversion"/>
  </si>
  <si>
    <t>강원 평창군 용평면 백옥포리 229-5</t>
  </si>
  <si>
    <t>평창군 용평면 장평리 산 274</t>
  </si>
  <si>
    <t>속사리-상진부리</t>
    <phoneticPr fontId="1" type="noConversion"/>
  </si>
  <si>
    <t>강원 평창군 용평면 속사리 665-19</t>
  </si>
  <si>
    <t>평창군 진부면 상진부리 581-2</t>
  </si>
  <si>
    <t>병내리-삼산리</t>
    <phoneticPr fontId="1" type="noConversion"/>
  </si>
  <si>
    <t>강원 평창군 대관령면 병내리 산 1-49</t>
  </si>
  <si>
    <t>강릉시 연곡면 삼산리 산 4-1</t>
  </si>
  <si>
    <t>강원 고성군 거진읍 송죽리 437-9</t>
  </si>
  <si>
    <t>고성군 죽왕면 가진리 산 53-7</t>
  </si>
  <si>
    <t>강원 고성군 죽왕면 삼포리 산 41-1</t>
  </si>
  <si>
    <t>고성군 토성면 용촌리 895-1</t>
  </si>
  <si>
    <t>정암리-용호리</t>
    <phoneticPr fontId="1" type="noConversion"/>
  </si>
  <si>
    <t>강원 양양군 강현면 정암리 2-3</t>
  </si>
  <si>
    <t>양양군 강현면 용호리 126</t>
  </si>
  <si>
    <t>송현리-하왕도리</t>
    <phoneticPr fontId="1" type="noConversion"/>
  </si>
  <si>
    <t>강원 양양군 손양면 송현리 255-3</t>
  </si>
  <si>
    <t>양양군 손양면 하왕도리 116-2</t>
  </si>
  <si>
    <t>모전리-낙풍리</t>
    <phoneticPr fontId="1" type="noConversion"/>
  </si>
  <si>
    <t>강원 강릉시 강동면 모전리 산 26-3</t>
  </si>
  <si>
    <t>강릉시 옥계면 낙풍리 산 37-2</t>
  </si>
  <si>
    <t>용화리-임원리</t>
    <phoneticPr fontId="1" type="noConversion"/>
  </si>
  <si>
    <t>강원 삼척시 근덕면 용화리 산 140-4</t>
  </si>
  <si>
    <t>삼척시 원덕읍 임원리 산 249-2</t>
  </si>
  <si>
    <t>월천리-월천리</t>
    <phoneticPr fontId="1" type="noConversion"/>
  </si>
  <si>
    <t>강원 삼척시 원덕읍 월천리 659</t>
  </si>
  <si>
    <t>삼척시 원덕읍 월천리 산 98-1</t>
  </si>
  <si>
    <t>강원도</t>
    <phoneticPr fontId="1" type="noConversion"/>
  </si>
  <si>
    <t>구방리-옥동리</t>
    <phoneticPr fontId="1" type="noConversion"/>
  </si>
  <si>
    <t>횡성군 횡성읍 옥동리 416-10</t>
  </si>
  <si>
    <t>매지리-귀래리</t>
    <phoneticPr fontId="1" type="noConversion"/>
  </si>
  <si>
    <t>강원 원주시 흥업면 매지리 1062</t>
  </si>
  <si>
    <t>원주시 귀래면 귀래리 산 111-9</t>
  </si>
  <si>
    <t>하리-하리</t>
    <phoneticPr fontId="1" type="noConversion"/>
  </si>
  <si>
    <t>강원 양구군 양구읍 하리 321-8</t>
  </si>
  <si>
    <t>양구군 양구읍 하리 산 26-4</t>
  </si>
  <si>
    <t>강원 양구군 국토정중앙면 가오작리 산 1-14</t>
  </si>
  <si>
    <t>인제군 인제읍 가아리 산 1-35</t>
  </si>
  <si>
    <t>상남리-방내리</t>
    <phoneticPr fontId="1" type="noConversion"/>
  </si>
  <si>
    <t>강원 인제군 상남면 상남리 1758</t>
  </si>
  <si>
    <t>홍천군 내면 방내리 산 287-2</t>
  </si>
  <si>
    <t>율전리-자운리</t>
    <phoneticPr fontId="1" type="noConversion"/>
  </si>
  <si>
    <t>강원 홍천군 내면 율전리 산 103-41</t>
  </si>
  <si>
    <t>홍천군 내면 자운리 산 50-30</t>
  </si>
  <si>
    <t>자운리-노동리</t>
    <phoneticPr fontId="1" type="noConversion"/>
  </si>
  <si>
    <t>강원 홍천군 내면 자운리 133-6</t>
  </si>
  <si>
    <t>평창군 용평면 노동리 산 1-9</t>
  </si>
  <si>
    <t>용전리-신리</t>
    <phoneticPr fontId="1" type="noConversion"/>
  </si>
  <si>
    <t>강원 평창군 용평면 용전리 286-1</t>
  </si>
  <si>
    <t>평창군 대화면 신리 1729</t>
  </si>
  <si>
    <t>정선국토</t>
    <phoneticPr fontId="1" type="noConversion"/>
  </si>
  <si>
    <t>연하리-연상리</t>
    <phoneticPr fontId="1" type="noConversion"/>
  </si>
  <si>
    <t>강원 영월군 영월읍 연하리 904-2</t>
  </si>
  <si>
    <t>영월군 중동면 연상리 363-4</t>
  </si>
  <si>
    <t>영월군 중동면 녹전리 965-1</t>
  </si>
  <si>
    <t>천평리-혈동</t>
    <phoneticPr fontId="1" type="noConversion"/>
  </si>
  <si>
    <t>강원 영월군 상동읍 천평리 223-2</t>
  </si>
  <si>
    <t>태백시 혈동 산 76-3</t>
  </si>
  <si>
    <t>산북리-산북리</t>
    <phoneticPr fontId="1" type="noConversion"/>
  </si>
  <si>
    <t>강원 강릉시 성산면 산북리 산 259-4</t>
  </si>
  <si>
    <t>강릉시 성산면 산북리 산 294-2</t>
  </si>
  <si>
    <t>목계리-송현리</t>
    <phoneticPr fontId="1" type="noConversion"/>
  </si>
  <si>
    <t>강원 강릉시 왕산면 목계리 산 460-80</t>
  </si>
  <si>
    <t>강릉시 왕산면 송현리 214-3</t>
  </si>
  <si>
    <t>장전리-조탄동</t>
    <phoneticPr fontId="1" type="noConversion"/>
  </si>
  <si>
    <t>강원 삼척시 하장면 장전리 87-6</t>
  </si>
  <si>
    <t>태백시 조탄동 173-1</t>
  </si>
  <si>
    <t>가사리-문곡리</t>
    <phoneticPr fontId="1" type="noConversion"/>
  </si>
  <si>
    <t>정선군 남면 문곡리 444-1</t>
  </si>
  <si>
    <t>신규</t>
    <phoneticPr fontId="1" type="noConversion"/>
  </si>
  <si>
    <t>정선국토</t>
    <phoneticPr fontId="1" type="noConversion"/>
  </si>
  <si>
    <t>무릉리-무릉리</t>
    <phoneticPr fontId="1" type="noConversion"/>
  </si>
  <si>
    <t>강원 정선군 남면 무릉리 산 594-4</t>
  </si>
  <si>
    <t>변경</t>
    <phoneticPr fontId="1" type="noConversion"/>
  </si>
  <si>
    <t>강원 정선군 고한읍 고한리 산 2-214</t>
  </si>
  <si>
    <t>오원리-오원리</t>
    <phoneticPr fontId="1" type="noConversion"/>
  </si>
  <si>
    <t>강원 횡성군 우천면 오원리 974-1</t>
  </si>
  <si>
    <t>횡성군 우천면 오원리 507-6</t>
  </si>
  <si>
    <t>일반국도</t>
    <phoneticPr fontId="1" type="noConversion"/>
  </si>
  <si>
    <t>상안리-운교리</t>
    <phoneticPr fontId="1" type="noConversion"/>
  </si>
  <si>
    <t>평창군 방림면 운교리 1606</t>
  </si>
  <si>
    <t>노론리-광하리</t>
    <phoneticPr fontId="1" type="noConversion"/>
  </si>
  <si>
    <t>강원 평창군 평창읍 노론리 산 40-6</t>
  </si>
  <si>
    <t>정선군 정선읍 광하리 1406</t>
  </si>
  <si>
    <t>남곡리-송계리</t>
    <phoneticPr fontId="1" type="noConversion"/>
  </si>
  <si>
    <t>강원 정선군 여량면 남곡리 산 109-14</t>
  </si>
  <si>
    <t>정선군 임계면 송계리 산 173-6</t>
  </si>
  <si>
    <t>동일</t>
    <phoneticPr fontId="1" type="noConversion"/>
  </si>
  <si>
    <t>직원리-남양리</t>
    <phoneticPr fontId="1" type="noConversion"/>
  </si>
  <si>
    <t>강원 정선군 임계면 직원리 50-9</t>
  </si>
  <si>
    <t>강릉시 옥계면 남양리 산 287</t>
  </si>
  <si>
    <t>문혜리-문혜리</t>
    <phoneticPr fontId="1" type="noConversion"/>
  </si>
  <si>
    <t>강원 철원군 갈말읍 문혜리 493-7</t>
  </si>
  <si>
    <t>철원군 갈말읍 문혜리 467-1</t>
  </si>
  <si>
    <t>홍천국토</t>
    <phoneticPr fontId="1" type="noConversion"/>
  </si>
  <si>
    <t>신남리-남전리</t>
    <phoneticPr fontId="1" type="noConversion"/>
  </si>
  <si>
    <t>강원 인제군 남면 신남리 496-2</t>
  </si>
  <si>
    <t>인제군 남면 남전리 347-1</t>
  </si>
  <si>
    <t>강원 인제군 북면 한계리 1526</t>
  </si>
  <si>
    <t>가라피리-논화리</t>
    <phoneticPr fontId="1" type="noConversion"/>
  </si>
  <si>
    <t>강원 양양군 서면 가라피리 산 1-17</t>
  </si>
  <si>
    <t>양양군 서면 논화리 산 124-3</t>
  </si>
  <si>
    <t>의암리-팔미리</t>
    <phoneticPr fontId="1" type="noConversion"/>
  </si>
  <si>
    <t>강원 춘천시 신동면 의암리 201-3</t>
  </si>
  <si>
    <t>춘천시 신동면 팔미리 산 66-3</t>
  </si>
  <si>
    <t>원통리-용대리</t>
    <phoneticPr fontId="1" type="noConversion"/>
  </si>
  <si>
    <t>강원 인제군 북면 원통리 산 70-1</t>
  </si>
  <si>
    <t>인제군 북면 용대리 1507</t>
  </si>
  <si>
    <t>흘리-진부리</t>
    <phoneticPr fontId="1" type="noConversion"/>
  </si>
  <si>
    <t>강원 고성군 간성읍 흘리 산 1-76</t>
  </si>
  <si>
    <t>고성군 간성읍 진부리 산 44-1</t>
  </si>
  <si>
    <t>장신리-장신리</t>
    <phoneticPr fontId="1" type="noConversion"/>
  </si>
  <si>
    <t>강원 고성군 간성읍 장신리 산 1-17</t>
  </si>
  <si>
    <t>고성군 간성읍 장신리 산 1-5</t>
  </si>
  <si>
    <t>강원도</t>
    <phoneticPr fontId="1" type="noConversion"/>
  </si>
  <si>
    <t>위임국도</t>
    <phoneticPr fontId="1" type="noConversion"/>
  </si>
  <si>
    <t>육단리-다목리</t>
    <phoneticPr fontId="1" type="noConversion"/>
  </si>
  <si>
    <t>강원 철원군 근남면 육단리 산 88-14</t>
  </si>
  <si>
    <t>화천군 상서면 다목리 산 1-1</t>
  </si>
  <si>
    <t>오탄리-평촌리</t>
    <phoneticPr fontId="1" type="noConversion"/>
  </si>
  <si>
    <t>강원 춘천시 사북면 오탄리 295-6</t>
  </si>
  <si>
    <t>춘천시 동면 평촌리 산 46-3</t>
  </si>
  <si>
    <t>상걸리-풍천리</t>
    <phoneticPr fontId="1" type="noConversion"/>
  </si>
  <si>
    <t>강원 춘천시 동면 상걸리 산 127-4</t>
  </si>
  <si>
    <t>홍천군 화촌면 풍천리 산 77</t>
  </si>
  <si>
    <t>생곡리-창촌리</t>
    <phoneticPr fontId="1" type="noConversion"/>
  </si>
  <si>
    <t>강원 홍천군 서석면 생곡리 산 41-77</t>
  </si>
  <si>
    <t>홍천군 내면 창촌리 1774-23</t>
  </si>
  <si>
    <t>명개리-갈천리</t>
    <phoneticPr fontId="1" type="noConversion"/>
  </si>
  <si>
    <t>강원 홍천군 내면 명개리 산 1-21</t>
  </si>
  <si>
    <t>양양군 서면 갈천리 산 1-31</t>
  </si>
  <si>
    <t xml:space="preserve">강원도 </t>
    <phoneticPr fontId="1" type="noConversion"/>
  </si>
  <si>
    <t>막동리-숙암리</t>
    <phoneticPr fontId="1" type="noConversion"/>
  </si>
  <si>
    <t>강원 평창군 진부면 막동리 산 1-1</t>
  </si>
  <si>
    <t>정선군 북평면 숙암리 산 400-22</t>
  </si>
  <si>
    <t>애산리-신월리</t>
    <phoneticPr fontId="1" type="noConversion"/>
  </si>
  <si>
    <t>강원 정선군 정선읍 애산리 산 214-6</t>
  </si>
  <si>
    <t>정선군 정선읍 신월리 산 232-7</t>
  </si>
  <si>
    <t>덕우리-유평리</t>
    <phoneticPr fontId="1" type="noConversion"/>
  </si>
  <si>
    <t>강원 정선군 정선읍 덕우리 산 104-3</t>
  </si>
  <si>
    <t>정선군 남면 유평리 산 3-1</t>
  </si>
  <si>
    <t>논산국토</t>
    <phoneticPr fontId="1" type="noConversion"/>
  </si>
  <si>
    <t>운당리-유천리</t>
    <phoneticPr fontId="1" type="noConversion"/>
  </si>
  <si>
    <t>세종시 소정면 운당리 50-2</t>
  </si>
  <si>
    <t>전의면 유천리 374</t>
  </si>
  <si>
    <t>국곡리-봉암리</t>
    <phoneticPr fontId="1" type="noConversion"/>
  </si>
  <si>
    <t>세종시 금남면 국곡리 266-1</t>
  </si>
  <si>
    <t>금남면 봉암리 183-5</t>
  </si>
  <si>
    <t>온천리-학봉리</t>
    <phoneticPr fontId="1" type="noConversion"/>
  </si>
  <si>
    <t>1</t>
    <phoneticPr fontId="1" type="noConversion"/>
  </si>
  <si>
    <t>충남 공주시 반포면 온천리 425-11</t>
  </si>
  <si>
    <t>공주시 반포면 학봉리 산 30-1</t>
  </si>
  <si>
    <t>충주국토</t>
    <phoneticPr fontId="1" type="noConversion"/>
  </si>
  <si>
    <t>화천리-원풍리</t>
    <phoneticPr fontId="1" type="noConversion"/>
  </si>
  <si>
    <t>3</t>
    <phoneticPr fontId="1" type="noConversion"/>
  </si>
  <si>
    <t>충북 충주시 수안보면 화천리 540-17</t>
  </si>
  <si>
    <t>괴산군 연풍면 원풍리 산 21-22</t>
  </si>
  <si>
    <t>보은국토</t>
    <phoneticPr fontId="1" type="noConversion"/>
  </si>
  <si>
    <t>원동리-고당리</t>
    <phoneticPr fontId="1" type="noConversion"/>
  </si>
  <si>
    <t>4</t>
    <phoneticPr fontId="1" type="noConversion"/>
  </si>
  <si>
    <t>충북 옥천군 이원면 원동리 산 1-3</t>
  </si>
  <si>
    <t>영동군 심천면 고당리 산 95-2</t>
  </si>
  <si>
    <t>101</t>
    <phoneticPr fontId="1" type="noConversion"/>
  </si>
  <si>
    <t>약목리-산이리</t>
    <phoneticPr fontId="1" type="noConversion"/>
  </si>
  <si>
    <t>충북 영동군 심천면 약목리 760-3</t>
  </si>
  <si>
    <t>영동군 영동읍 산이리 615-12</t>
  </si>
  <si>
    <t>장평리-명지동</t>
    <phoneticPr fontId="1" type="noConversion"/>
  </si>
  <si>
    <t>충북 제천시 봉양읍 장평리 248-37</t>
  </si>
  <si>
    <t>제천시 명지동 103-2</t>
  </si>
  <si>
    <t>당동리-용부원리</t>
    <phoneticPr fontId="1" type="noConversion"/>
  </si>
  <si>
    <t>5</t>
    <phoneticPr fontId="1" type="noConversion"/>
  </si>
  <si>
    <t>충북 단양군 대강면 당동리 21-26</t>
  </si>
  <si>
    <t>단양군 대강면 용부원리 산 19-23</t>
  </si>
  <si>
    <t>실원리-광혜원리</t>
    <phoneticPr fontId="1" type="noConversion"/>
  </si>
  <si>
    <t>충북 진천군 광혜원면 실원리 364-12</t>
  </si>
  <si>
    <t>진천군 광혜원면 광혜원리 산 25-154</t>
  </si>
  <si>
    <t>서촌동-성화동</t>
    <phoneticPr fontId="1" type="noConversion"/>
  </si>
  <si>
    <t>충북 청주시 흥덕구 서촌동 산 71-1</t>
  </si>
  <si>
    <t>청주시 서원구 성화동 산 73-6</t>
  </si>
  <si>
    <t>묵산리-산북리</t>
    <phoneticPr fontId="1" type="noConversion"/>
  </si>
  <si>
    <t>17</t>
    <phoneticPr fontId="1" type="noConversion"/>
  </si>
  <si>
    <t>충남 금산군 진산면 묵산리 475</t>
  </si>
  <si>
    <t>완주군 운주면 산북리 산 15-3</t>
  </si>
  <si>
    <t>107</t>
    <phoneticPr fontId="1" type="noConversion"/>
  </si>
  <si>
    <t>충청북도</t>
    <phoneticPr fontId="1" type="noConversion"/>
  </si>
  <si>
    <t>주치리-구룡리</t>
    <phoneticPr fontId="1" type="noConversion"/>
  </si>
  <si>
    <t>19</t>
    <phoneticPr fontId="1" type="noConversion"/>
  </si>
  <si>
    <t>충주시 소태면 구룡리 산 35-1</t>
  </si>
  <si>
    <t>동일</t>
    <phoneticPr fontId="1" type="noConversion"/>
  </si>
  <si>
    <t>충청북도</t>
    <phoneticPr fontId="1" type="noConversion"/>
  </si>
  <si>
    <t>양곡리-양곡리</t>
    <phoneticPr fontId="1" type="noConversion"/>
  </si>
  <si>
    <t>19</t>
    <phoneticPr fontId="1" type="noConversion"/>
  </si>
  <si>
    <t>충북 괴산군 문광면 양곡리 802</t>
  </si>
  <si>
    <t>괴산군 문광면 양곡리 813</t>
  </si>
  <si>
    <t>변경</t>
    <phoneticPr fontId="1" type="noConversion"/>
  </si>
  <si>
    <t>운암리-길탕리</t>
    <phoneticPr fontId="1" type="noConversion"/>
  </si>
  <si>
    <t>충북 청주시 상당구 미원면 운암리 444-2</t>
  </si>
  <si>
    <t>보은군 산외면 길탕리 423-37</t>
  </si>
  <si>
    <t>신규</t>
    <phoneticPr fontId="1" type="noConversion"/>
  </si>
  <si>
    <t>충주국토</t>
    <phoneticPr fontId="1" type="noConversion"/>
  </si>
  <si>
    <t>일반국도</t>
    <phoneticPr fontId="1" type="noConversion"/>
  </si>
  <si>
    <t>각회리-각회리</t>
    <phoneticPr fontId="1" type="noConversion"/>
  </si>
  <si>
    <t>노선</t>
    <phoneticPr fontId="1" type="noConversion"/>
  </si>
  <si>
    <t>충북 음성군 금왕읍 각회리 566-1</t>
  </si>
  <si>
    <t>음성군 금왕읍 각회리 산 20-1</t>
  </si>
  <si>
    <t>보은국토</t>
    <phoneticPr fontId="1" type="noConversion"/>
  </si>
  <si>
    <t>벽암리-사석리</t>
    <phoneticPr fontId="1" type="noConversion"/>
  </si>
  <si>
    <t>21</t>
    <phoneticPr fontId="1" type="noConversion"/>
  </si>
  <si>
    <t>충북 진천군 진천읍 벽암리 11-1</t>
  </si>
  <si>
    <t>진천군 진천읍 사석리 451-3</t>
  </si>
  <si>
    <t>충남 천안시 동남구 병천면 용두리 467-2</t>
  </si>
  <si>
    <t>천안시 동남구 수신면 장산리 434-1</t>
  </si>
  <si>
    <t>예산국토</t>
    <phoneticPr fontId="1" type="noConversion"/>
  </si>
  <si>
    <t>용두리-장산리</t>
    <phoneticPr fontId="1" type="noConversion"/>
  </si>
  <si>
    <t>운전리-삼룡동</t>
    <phoneticPr fontId="1" type="noConversion"/>
  </si>
  <si>
    <t>충남 천안시 동남구 목천읍 운전리 126-3</t>
  </si>
  <si>
    <t>천안시 동남구 삼룡동 39-28</t>
  </si>
  <si>
    <t>초사동-와산리</t>
    <phoneticPr fontId="1" type="noConversion"/>
  </si>
  <si>
    <t>충남 아산시 초사동 62-2</t>
  </si>
  <si>
    <t>아산시 도고면 와산리 51-6</t>
  </si>
  <si>
    <t>학계리-학계리</t>
    <phoneticPr fontId="1" type="noConversion"/>
  </si>
  <si>
    <t>충남 홍성군 홍성읍 학계리 368-10</t>
  </si>
  <si>
    <t>홍성군 홍성읍 학계리 533-19</t>
  </si>
  <si>
    <t>유천리-인풍리</t>
    <phoneticPr fontId="1" type="noConversion"/>
  </si>
  <si>
    <t>23</t>
    <phoneticPr fontId="1" type="noConversion"/>
  </si>
  <si>
    <t>세종시 전의면 유천리 322</t>
  </si>
  <si>
    <t>공주시 정안면 인풍리 2</t>
  </si>
  <si>
    <t>계산리-오동리</t>
    <phoneticPr fontId="1" type="noConversion"/>
  </si>
  <si>
    <t>25</t>
    <phoneticPr fontId="1" type="noConversion"/>
  </si>
  <si>
    <t>충북 청주시 상당구 가덕면 계산리 산 39-4</t>
  </si>
  <si>
    <t>보은군 회인면 오동리 산 40-4</t>
  </si>
  <si>
    <t>황곡리-대영리</t>
    <phoneticPr fontId="1" type="noConversion"/>
  </si>
  <si>
    <t>충남 홍성군 구항면 황곡리 58-1</t>
  </si>
  <si>
    <t>홍성군 홍동면 대영리 213-8</t>
  </si>
  <si>
    <t>충청남도</t>
    <phoneticPr fontId="1" type="noConversion"/>
  </si>
  <si>
    <t>위임국도</t>
    <phoneticPr fontId="1" type="noConversion"/>
  </si>
  <si>
    <t>나령리-나령리</t>
    <phoneticPr fontId="1" type="noConversion"/>
  </si>
  <si>
    <t>29</t>
    <phoneticPr fontId="1" type="noConversion"/>
  </si>
  <si>
    <t>충남 부여군 은산면 나령리 571</t>
  </si>
  <si>
    <t>부여군 은산면 나령리 25-7</t>
  </si>
  <si>
    <t>석동리-원문리</t>
  </si>
  <si>
    <t>부여군 장암면 원문리 212-2</t>
  </si>
  <si>
    <t>사관리-봉생리</t>
    <phoneticPr fontId="1" type="noConversion"/>
  </si>
  <si>
    <t>충남 당진시 정미면 사관리 50-7</t>
  </si>
  <si>
    <t>당진시 정미면 봉생리 470-3</t>
  </si>
  <si>
    <t>충남 예산군 예산읍 향천리 263-4</t>
  </si>
  <si>
    <t>예산군 신양면 연리 295</t>
  </si>
  <si>
    <t>차동리-만천리</t>
    <phoneticPr fontId="1" type="noConversion"/>
  </si>
  <si>
    <t>충남 예산군 신양면 차동리 206</t>
  </si>
  <si>
    <t>공주시 유구읍 만천리 531-1</t>
  </si>
  <si>
    <t>충남 천안시 서북구 입장면 도림리 산 20-7</t>
  </si>
  <si>
    <t>천안시 서북구 입장면 도림리 산 21-30</t>
  </si>
  <si>
    <t>갈월리-건송리</t>
    <phoneticPr fontId="1" type="noConversion"/>
  </si>
  <si>
    <t>34</t>
    <phoneticPr fontId="1" type="noConversion"/>
  </si>
  <si>
    <t>충북 진천군 백곡면 갈월리 산 48-14</t>
  </si>
  <si>
    <t>진천군 진천읍 건송리 산 17-4</t>
  </si>
  <si>
    <t>중석리-용정리</t>
    <phoneticPr fontId="1" type="noConversion"/>
  </si>
  <si>
    <t>충북 진천군 초평면 중석리 1450-1</t>
  </si>
  <si>
    <t>진천군 초평면 용정리 739-21</t>
  </si>
  <si>
    <t>이곡리-화산리</t>
    <phoneticPr fontId="1" type="noConversion"/>
  </si>
  <si>
    <t>충북 괴산군 사리면 이곡리 281</t>
  </si>
  <si>
    <t>괴산군 사리면 화산리 산 2</t>
  </si>
  <si>
    <t>태성리-적석리</t>
    <phoneticPr fontId="1" type="noConversion"/>
  </si>
  <si>
    <t>충북 괴산군 칠성면 태성리 12-5</t>
  </si>
  <si>
    <t>괴산군 연풍면 적석리 195-2</t>
  </si>
  <si>
    <t>화산동-의평리</t>
    <phoneticPr fontId="1" type="noConversion"/>
  </si>
  <si>
    <t>충남 보령시 화산동 513-42</t>
  </si>
  <si>
    <t>보령시 청라면 의평리 704-2</t>
  </si>
  <si>
    <t>논산국토</t>
    <phoneticPr fontId="1" type="noConversion"/>
  </si>
  <si>
    <t>교월리-마치리</t>
    <phoneticPr fontId="1" type="noConversion"/>
  </si>
  <si>
    <t>충남 청양군 청양읍 교월리 163-3</t>
  </si>
  <si>
    <t>청양군 정산면 마치리 188-5</t>
  </si>
  <si>
    <t>국동리-묵방리</t>
    <phoneticPr fontId="1" type="noConversion"/>
  </si>
  <si>
    <t>충북 청주시 청원구 내수읍 국동리 산 1-14</t>
  </si>
  <si>
    <t>청주시 청원구 내수읍 묵방리 184</t>
  </si>
  <si>
    <t>보천리-한벌리</t>
    <phoneticPr fontId="1" type="noConversion"/>
  </si>
  <si>
    <t>36</t>
    <phoneticPr fontId="1" type="noConversion"/>
  </si>
  <si>
    <t>충북 음성군 원남면 보천리 804-5</t>
  </si>
  <si>
    <t>음성군 음성읍 한벌리 산 65-2</t>
  </si>
  <si>
    <t>133</t>
    <phoneticPr fontId="1" type="noConversion"/>
  </si>
  <si>
    <t>장회리-북하리</t>
    <phoneticPr fontId="1" type="noConversion"/>
  </si>
  <si>
    <t>충북 단양군 단성면 장회리 169-1</t>
  </si>
  <si>
    <t>충북 단양군 단성면 북하리 149-22</t>
  </si>
  <si>
    <t>134</t>
    <phoneticPr fontId="1" type="noConversion"/>
  </si>
  <si>
    <t>37</t>
    <phoneticPr fontId="1" type="noConversion"/>
  </si>
  <si>
    <t>충북 옥천군 군서면 상지리 산 4-3</t>
  </si>
  <si>
    <t>본평리-용대리</t>
    <phoneticPr fontId="1" type="noConversion"/>
  </si>
  <si>
    <t>충북 충주시 앙성면 본평리 60</t>
  </si>
  <si>
    <t>충주시 앙성면 용대리 산 29-4</t>
  </si>
  <si>
    <t>송강리-원박리</t>
    <phoneticPr fontId="1" type="noConversion"/>
  </si>
  <si>
    <t>38</t>
    <phoneticPr fontId="1" type="noConversion"/>
  </si>
  <si>
    <t>충북 충주시 산척면 송강리 산 134-2</t>
  </si>
  <si>
    <t>제천시 봉양읍 원박리 915-2</t>
  </si>
  <si>
    <t>137</t>
    <phoneticPr fontId="1" type="noConversion"/>
  </si>
  <si>
    <t>역촌리-마곡리</t>
    <phoneticPr fontId="1" type="noConversion"/>
  </si>
  <si>
    <t>39</t>
    <phoneticPr fontId="1" type="noConversion"/>
  </si>
  <si>
    <t>충남 아산시 송악면 역촌리 433</t>
  </si>
  <si>
    <t>아산시 송악면 마곡리 189-5</t>
  </si>
  <si>
    <t>138</t>
    <phoneticPr fontId="1" type="noConversion"/>
  </si>
  <si>
    <t>거산리-거산리</t>
    <phoneticPr fontId="1" type="noConversion"/>
  </si>
  <si>
    <t>충남 아산시 송악면 거산리 350-5</t>
  </si>
  <si>
    <t>아산시 송악면 거산리 산 73-7</t>
  </si>
  <si>
    <t>둔리-둔리</t>
    <phoneticPr fontId="1" type="noConversion"/>
  </si>
  <si>
    <t>충남 예산군 덕산면 둔리 485-40</t>
  </si>
  <si>
    <t>예산군 덕산면 둔리 485-42</t>
  </si>
  <si>
    <t>광리-이호리</t>
    <phoneticPr fontId="1" type="noConversion"/>
  </si>
  <si>
    <t>충남 홍성군 서부면 광리 146-2</t>
  </si>
  <si>
    <t>홍성군 서부면 이호리 산 86</t>
  </si>
  <si>
    <t>명천동-성주리</t>
    <phoneticPr fontId="1" type="noConversion"/>
  </si>
  <si>
    <t>40</t>
    <phoneticPr fontId="1" type="noConversion"/>
  </si>
  <si>
    <t>충남 보령시 명천동 58-25</t>
  </si>
  <si>
    <t>보령시 성주면 성주리 산 24-6</t>
  </si>
  <si>
    <t>덕학리-수산리</t>
    <phoneticPr fontId="1" type="noConversion"/>
  </si>
  <si>
    <t>충남 공주시 의당면 덕학리 197-2</t>
  </si>
  <si>
    <t>연기면 수산리 66-8</t>
  </si>
  <si>
    <t>관대리-원남리</t>
    <phoneticPr fontId="1" type="noConversion"/>
  </si>
  <si>
    <t>충남 아산시 둔포면 관대리 341-1</t>
  </si>
  <si>
    <t>아산시 음봉면 원남리 306-9</t>
  </si>
  <si>
    <t>광천리-대곡리</t>
    <phoneticPr fontId="1" type="noConversion"/>
  </si>
  <si>
    <t>45</t>
    <phoneticPr fontId="1" type="noConversion"/>
  </si>
  <si>
    <t>충남 예산군 덕산면 광천리 90</t>
  </si>
  <si>
    <t>서산시 해미면 대곡리 684-13</t>
  </si>
  <si>
    <t>진산리-신장리</t>
    <phoneticPr fontId="1" type="noConversion"/>
  </si>
  <si>
    <t>충남 태안군 남면 진산리 13-18</t>
  </si>
  <si>
    <t>태안군 남면 신장리 171-5</t>
  </si>
  <si>
    <t>신온리-창기리</t>
    <phoneticPr fontId="1" type="noConversion"/>
  </si>
  <si>
    <t>충남 태안군 남면 신온리 산 14-5</t>
  </si>
  <si>
    <t>태안군 안면읍 창기리 277-44</t>
  </si>
  <si>
    <t>전주국토</t>
    <phoneticPr fontId="1" type="noConversion"/>
  </si>
  <si>
    <t>태흥리-태성리</t>
    <phoneticPr fontId="1" type="noConversion"/>
  </si>
  <si>
    <t>전북 정읍시 태인면 태흥리 8-1</t>
  </si>
  <si>
    <t>정읍시 태인면 태성리 677</t>
  </si>
  <si>
    <t>광주국토</t>
    <phoneticPr fontId="1" type="noConversion"/>
  </si>
  <si>
    <t>광암리-신천리</t>
    <phoneticPr fontId="1" type="noConversion"/>
  </si>
  <si>
    <t>전남 나주시 금천면 광암리 438-2</t>
  </si>
  <si>
    <t>나주시 금천면 신천리 31-5</t>
  </si>
  <si>
    <t>청계리-왕산리</t>
    <phoneticPr fontId="1" type="noConversion"/>
  </si>
  <si>
    <t>전남 무안군 청계면 청계리 137-191</t>
  </si>
  <si>
    <t>무안군 삼향읍 왕산리 376-2</t>
  </si>
  <si>
    <t>송공리-대천리</t>
    <phoneticPr fontId="1" type="noConversion"/>
  </si>
  <si>
    <t>전남 신안군 압해읍 송공리 산 4-11</t>
  </si>
  <si>
    <t>신안군 압해읍 대천리 690-12</t>
  </si>
  <si>
    <t>맥포리-은곡리</t>
    <phoneticPr fontId="1" type="noConversion"/>
  </si>
  <si>
    <t>전남 무안군 삼향읍 맥포리 산 126</t>
  </si>
  <si>
    <t>영암군 학산면 은곡리 603</t>
  </si>
  <si>
    <t>학계리-송월리</t>
    <phoneticPr fontId="1" type="noConversion"/>
  </si>
  <si>
    <t>전남 영암군 학산면 학계리 산 11-3</t>
  </si>
  <si>
    <t>강진군 성전면 송월리 203-10</t>
  </si>
  <si>
    <t>순천국토</t>
    <phoneticPr fontId="1" type="noConversion"/>
  </si>
  <si>
    <t>쾌상리-봉산리</t>
    <phoneticPr fontId="1" type="noConversion"/>
  </si>
  <si>
    <t>전남 보성군 보성읍 쾌상리 111-1</t>
  </si>
  <si>
    <t>보성군 보성읍 봉산리 1458-1</t>
  </si>
  <si>
    <t>신월리-칠동리</t>
    <phoneticPr fontId="1" type="noConversion"/>
  </si>
  <si>
    <t>전남 보성군 조성면 신월리 산 42-5</t>
  </si>
  <si>
    <t>보성군 벌교읍 칠동리 1174-3</t>
  </si>
  <si>
    <t>전라남도</t>
    <phoneticPr fontId="1" type="noConversion"/>
  </si>
  <si>
    <t>송풍리-삼락리</t>
    <phoneticPr fontId="1" type="noConversion"/>
  </si>
  <si>
    <t>전북 진안군 용담면 송풍리 1219-5</t>
  </si>
  <si>
    <t>진안군 안천면 삼락리 산 60-11</t>
  </si>
  <si>
    <t>용계리-마하리</t>
    <phoneticPr fontId="1" type="noConversion"/>
  </si>
  <si>
    <t>전북 장수군 장수읍 용계리 744-4</t>
  </si>
  <si>
    <t>장수군 산서면 마하리 783-50</t>
  </si>
  <si>
    <t>학송리-월남리</t>
    <phoneticPr fontId="1" type="noConversion"/>
  </si>
  <si>
    <t>전남 영암군 영암읍 학송리 산 181-5</t>
  </si>
  <si>
    <t>강진군 성전면 월남리 산 34-1</t>
  </si>
  <si>
    <t>경치리-복암리</t>
    <phoneticPr fontId="1" type="noConversion"/>
  </si>
  <si>
    <t>전남 화순군 동면 경치리 693</t>
  </si>
  <si>
    <t>화순군 동면 복암리 산 63-113</t>
  </si>
  <si>
    <t>이읍리-화전리</t>
    <phoneticPr fontId="1" type="noConversion"/>
  </si>
  <si>
    <t>전남 순천시 송광면 이읍리 1004-1</t>
  </si>
  <si>
    <t>순천시 외서면 화전리 107-6</t>
  </si>
  <si>
    <t>산북리-산북리</t>
    <phoneticPr fontId="1" type="noConversion"/>
  </si>
  <si>
    <t>전북 완주군 운주면 산북리 산 15-3</t>
  </si>
  <si>
    <t>완주군 운주면 산북리 399-2</t>
  </si>
  <si>
    <t>장선리-구제리</t>
    <phoneticPr fontId="1" type="noConversion"/>
  </si>
  <si>
    <t>전북 완주군 운주면 장선리 산 39-1</t>
  </si>
  <si>
    <t>완주군 운주면 구제리 산 10-12</t>
  </si>
  <si>
    <t>삼기리-서봉리</t>
    <phoneticPr fontId="1" type="noConversion"/>
  </si>
  <si>
    <t>전북 완주군 고산면 삼기리 1403-1</t>
  </si>
  <si>
    <t>완주군 고산면 서봉리 73</t>
  </si>
  <si>
    <t>용암리-용암리</t>
    <phoneticPr fontId="1" type="noConversion"/>
  </si>
  <si>
    <t>전북 완주군 상관면 용암리 675</t>
  </si>
  <si>
    <t>완주군 상관면 용암리 660</t>
  </si>
  <si>
    <t>괴목리-학구리</t>
    <phoneticPr fontId="1" type="noConversion"/>
  </si>
  <si>
    <t>전남 순천시 황전면 괴목리 198-2</t>
  </si>
  <si>
    <t>순천시 서면 학구리 787-1</t>
  </si>
  <si>
    <t>남원국토</t>
    <phoneticPr fontId="1" type="noConversion"/>
  </si>
  <si>
    <t>사천리-사천리</t>
    <phoneticPr fontId="1" type="noConversion"/>
  </si>
  <si>
    <t>전북 무주군 적상면 사천리 산 103</t>
  </si>
  <si>
    <t>무주군 적상면 사천리 산 86-5</t>
  </si>
  <si>
    <t>매계리-금덕리</t>
    <phoneticPr fontId="1" type="noConversion"/>
  </si>
  <si>
    <t>전북 장수군 계북면 매계리 84-5</t>
  </si>
  <si>
    <t>장수군 장계면 금덕리 산 94</t>
  </si>
  <si>
    <t>국포리-죽산리</t>
    <phoneticPr fontId="1" type="noConversion"/>
  </si>
  <si>
    <t>전북 장수군 번암면 국포리 206-2</t>
  </si>
  <si>
    <t>장수군 번암면 죽산리 산 30-7</t>
  </si>
  <si>
    <t>계천리-계천리</t>
    <phoneticPr fontId="1" type="noConversion"/>
  </si>
  <si>
    <t>전남 구례군 산동면 계천리 산 76-1</t>
  </si>
  <si>
    <t>구례군 산동면 계천리 506-3</t>
  </si>
  <si>
    <t>성덕리-성덕리</t>
    <phoneticPr fontId="1" type="noConversion"/>
  </si>
  <si>
    <t>전북 군산시 성산면 성덕리 487-14</t>
  </si>
  <si>
    <t>군산시 성산면 성덕리 484-8</t>
  </si>
  <si>
    <t>쌍봉리-옥석리</t>
    <phoneticPr fontId="1" type="noConversion"/>
  </si>
  <si>
    <t>전북 군산시 옥산면 쌍봉리 산 1-2</t>
  </si>
  <si>
    <t>군산시 개정면 옥석리 928</t>
  </si>
  <si>
    <t>신리-평촌리</t>
    <phoneticPr fontId="1" type="noConversion"/>
  </si>
  <si>
    <t>전북 완주군 상관면 신리 산 169-6</t>
  </si>
  <si>
    <t>완주군 구이면 평촌리 산 200-1</t>
  </si>
  <si>
    <t>양신리-운북리</t>
    <phoneticPr fontId="1" type="noConversion"/>
  </si>
  <si>
    <t>순창군 구림면 운북리 산 104-6</t>
  </si>
  <si>
    <t>학정리-신천리</t>
    <phoneticPr fontId="1" type="noConversion"/>
  </si>
  <si>
    <t>전남 영광군 영광읍 학정리 354-5</t>
  </si>
  <si>
    <t>영광군 묘량면 신천리 산 244-27</t>
  </si>
  <si>
    <t>이십곡리-이십곡리</t>
    <phoneticPr fontId="1" type="noConversion"/>
  </si>
  <si>
    <t>전남 화순군 화순읍 이십곡리 산 101-1</t>
  </si>
  <si>
    <t>화순군 화순읍 이십곡리 652</t>
  </si>
  <si>
    <t>행정리-두월리</t>
    <phoneticPr fontId="1" type="noConversion"/>
  </si>
  <si>
    <t>전남 순천시 주암면 행정리 1058-23</t>
  </si>
  <si>
    <t>순천시 승주읍 두월리 산 173-2</t>
  </si>
  <si>
    <t>남송리-연소리</t>
    <phoneticPr fontId="1" type="noConversion"/>
  </si>
  <si>
    <t>전남 영암군 금정면 남송리 903-4</t>
  </si>
  <si>
    <t>영암군 금정면 연소리 88-2</t>
  </si>
  <si>
    <t>백산리-백산리</t>
    <phoneticPr fontId="1" type="noConversion"/>
  </si>
  <si>
    <t>전북 순창군 순창읍 백산리 산 89-4</t>
  </si>
  <si>
    <t>순창군 순창읍 백산리 51-1</t>
  </si>
  <si>
    <t>풍산리-내동리</t>
    <phoneticPr fontId="1" type="noConversion"/>
  </si>
  <si>
    <t>전북 남원시 대강면 풍산리 491-2</t>
  </si>
  <si>
    <t>남원시 주생면 내동리 산 73-1</t>
  </si>
  <si>
    <t>양가리-장교리</t>
    <phoneticPr fontId="1" type="noConversion"/>
  </si>
  <si>
    <t>전북 남원시 이백면 양가리 산 102</t>
  </si>
  <si>
    <t>남원시 운봉읍 장교리 222-2</t>
  </si>
  <si>
    <t>신원리-봉암리</t>
    <phoneticPr fontId="1" type="noConversion"/>
  </si>
  <si>
    <t>진안군 부귀면 봉암리 5066-1</t>
  </si>
  <si>
    <t>명덕리-명덕리</t>
    <phoneticPr fontId="1" type="noConversion"/>
  </si>
  <si>
    <t>전북 장수군 장계면 명덕리 1426-2</t>
  </si>
  <si>
    <t>장수군 장계면 명덕리 산 154-59</t>
  </si>
  <si>
    <t>고봉리-고봉리</t>
    <phoneticPr fontId="1" type="noConversion"/>
  </si>
  <si>
    <t>전북 군산시 성산면 고봉리 산 42-4</t>
  </si>
  <si>
    <t>군산시 성산면 고봉리 산 28-11</t>
  </si>
  <si>
    <t>호형리-남계리</t>
    <phoneticPr fontId="1" type="noConversion"/>
  </si>
  <si>
    <t>전남 고흥군 고흥읍 호형리 1254-5</t>
  </si>
  <si>
    <t>고흥군 고흥읍 남계리 748-1</t>
  </si>
  <si>
    <t>도고리-용치리</t>
    <phoneticPr fontId="1" type="noConversion"/>
  </si>
  <si>
    <t>전북 순창군 쌍치면 도고리 229-2</t>
  </si>
  <si>
    <t>담양군 용면 용치리 산 234-5</t>
  </si>
  <si>
    <t>월계리-도림리</t>
    <phoneticPr fontId="1" type="noConversion"/>
  </si>
  <si>
    <t>전남 담양군 용면 월계리 산 32</t>
  </si>
  <si>
    <t>담양군 용면 도림리 500-3</t>
  </si>
  <si>
    <t>주산리-보촌리</t>
    <phoneticPr fontId="1" type="noConversion"/>
  </si>
  <si>
    <t>전남 담양군 고서면 주산리 640-1</t>
  </si>
  <si>
    <t>담양군 고서면 보촌리 764-4</t>
  </si>
  <si>
    <t>품평리-율계리</t>
    <phoneticPr fontId="1" type="noConversion"/>
  </si>
  <si>
    <t>전남 화순군 이양면 품평리 산 167-3</t>
  </si>
  <si>
    <t>화순군 이양면 율계리 373-1</t>
  </si>
  <si>
    <t>학동리-미력리</t>
    <phoneticPr fontId="1" type="noConversion"/>
  </si>
  <si>
    <t>전남 보성군 노동면 학동리 1024-4</t>
  </si>
  <si>
    <t>보성군 미력면 미력리 494-2</t>
  </si>
  <si>
    <t>도청리-운호리</t>
    <phoneticPr fontId="1" type="noConversion"/>
  </si>
  <si>
    <t>전북 부안군 변산면 도청리 산 1-146</t>
  </si>
  <si>
    <t>부안군 진서면 운호리 산 112-26</t>
  </si>
  <si>
    <t>시산리-용수리</t>
    <phoneticPr fontId="1" type="noConversion"/>
  </si>
  <si>
    <t>전북 정읍시 칠보면 시산리 301-1</t>
  </si>
  <si>
    <t>임실군 강진면 용수리 산 159-5</t>
  </si>
  <si>
    <t>태평리-태평리</t>
    <phoneticPr fontId="1" type="noConversion"/>
  </si>
  <si>
    <t>전북 임실군 성수면 태평리 660-1</t>
  </si>
  <si>
    <t>임실군 성수면 태평리 산 91-1</t>
  </si>
  <si>
    <t>가당리-가당리</t>
    <phoneticPr fontId="1" type="noConversion"/>
  </si>
  <si>
    <t>전북 무주군 부남면 가당리 370-4</t>
  </si>
  <si>
    <t>무주군 부남면 가당리 565-2</t>
  </si>
  <si>
    <t>현내리-금평리</t>
    <phoneticPr fontId="1" type="noConversion"/>
  </si>
  <si>
    <t>전북 무주군 무풍면 현내리 473-5</t>
  </si>
  <si>
    <t>무주군 무풍면 금평리 산 143-1</t>
  </si>
  <si>
    <t>심곡리-삼공리</t>
    <phoneticPr fontId="1" type="noConversion"/>
  </si>
  <si>
    <t>전북 무주군 설천면 심곡리 산 63-1</t>
  </si>
  <si>
    <t>무주군 설천면 삼공리 168-4</t>
  </si>
  <si>
    <t>진주국토</t>
    <phoneticPr fontId="1" type="noConversion"/>
  </si>
  <si>
    <t>발산리-일암리</t>
    <phoneticPr fontId="1" type="noConversion"/>
  </si>
  <si>
    <t>경남 진주시 이반성면 발산리 967-2</t>
  </si>
  <si>
    <t>창원시 마산합포구 진전면 일암리 514-2</t>
  </si>
  <si>
    <t>영주국토</t>
    <phoneticPr fontId="1" type="noConversion"/>
  </si>
  <si>
    <t>각서리-마원리</t>
    <phoneticPr fontId="1" type="noConversion"/>
  </si>
  <si>
    <t>경북 문경시 문경읍 각서리 산 34-6</t>
  </si>
  <si>
    <t>문경시 문경읍 마원리 626-3</t>
  </si>
  <si>
    <t>신현리-불정동</t>
    <phoneticPr fontId="1" type="noConversion"/>
  </si>
  <si>
    <t>경북 문경시 마성면 신현리 625-14</t>
  </si>
  <si>
    <t>문경시 불정동 21</t>
  </si>
  <si>
    <t>화동리-연봉리</t>
    <phoneticPr fontId="1" type="noConversion"/>
  </si>
  <si>
    <t>경북 상주시 공검면 화동리 466-7</t>
  </si>
  <si>
    <t>대구국토</t>
    <phoneticPr fontId="1" type="noConversion"/>
  </si>
  <si>
    <t>금송리-양천동</t>
    <phoneticPr fontId="1" type="noConversion"/>
  </si>
  <si>
    <t>경북 김천시 감천면 금송리 951-25</t>
  </si>
  <si>
    <t>김천시 양천동 1774-1</t>
  </si>
  <si>
    <t>가지리-말흘리</t>
    <phoneticPr fontId="1" type="noConversion"/>
  </si>
  <si>
    <t>경남 거창군 거창읍 가지리 1374-2</t>
  </si>
  <si>
    <t>거창군 마리면 말흘리 산 3-10</t>
  </si>
  <si>
    <t>대대리-신안리</t>
    <phoneticPr fontId="1" type="noConversion"/>
  </si>
  <si>
    <t>경남 함양군 안의면 대대리 산 63-8</t>
  </si>
  <si>
    <t>함양군 안의면 신안리 123</t>
  </si>
  <si>
    <t>신연리-지리</t>
    <phoneticPr fontId="1" type="noConversion"/>
  </si>
  <si>
    <t>경남 산청군 생초면 신연리 산 73-4</t>
  </si>
  <si>
    <t>산청군 산청읍 지리 728</t>
  </si>
  <si>
    <t>하정리-하정리</t>
    <phoneticPr fontId="1" type="noConversion"/>
  </si>
  <si>
    <t>경남 산청군 신안면 하정리 산 32-5</t>
  </si>
  <si>
    <t>산청군 신안면 하정리 428-1</t>
  </si>
  <si>
    <t>포항국토</t>
    <phoneticPr fontId="1" type="noConversion"/>
  </si>
  <si>
    <t>임포리-아화리</t>
    <phoneticPr fontId="1" type="noConversion"/>
  </si>
  <si>
    <t>경북 영천시 북안면 임포리 산 2-1</t>
  </si>
  <si>
    <t>경주시 서면 아화리 982</t>
  </si>
  <si>
    <t>수철리-수철리</t>
    <phoneticPr fontId="1" type="noConversion"/>
  </si>
  <si>
    <t>경북 영주시 풍기읍 수철리 산 86-24</t>
  </si>
  <si>
    <t>영주시 풍기읍 수철리 산 16-2</t>
  </si>
  <si>
    <t>만방리-평은리</t>
    <phoneticPr fontId="1" type="noConversion"/>
  </si>
  <si>
    <t>경북 영주시 문수면 만방리 1010</t>
  </si>
  <si>
    <t>영주시 평은면 평은리 산 88-5</t>
  </si>
  <si>
    <t>저전리-이송천리</t>
    <phoneticPr fontId="1" type="noConversion"/>
  </si>
  <si>
    <t>경북 안동시 서후면 저전리 660-1</t>
  </si>
  <si>
    <t>안동시 서후면 이송천리 48</t>
  </si>
  <si>
    <t>무릉리-광음리</t>
    <phoneticPr fontId="1" type="noConversion"/>
  </si>
  <si>
    <t>안동시 남후면 광음리 234-1</t>
  </si>
  <si>
    <t>세촌리-하화리</t>
    <phoneticPr fontId="1" type="noConversion"/>
  </si>
  <si>
    <t>경북 의성군 단촌면 세촌리 1418</t>
  </si>
  <si>
    <t>의성군 단촌면 하화리 산 130-1</t>
  </si>
  <si>
    <t>진영국토</t>
    <phoneticPr fontId="1" type="noConversion"/>
  </si>
  <si>
    <t>우강리-오호리</t>
    <phoneticPr fontId="1" type="noConversion"/>
  </si>
  <si>
    <t>경남 창녕군 도천면 우강리 산 180-2</t>
  </si>
  <si>
    <t>창녕군 길곡면 오호리 1493</t>
  </si>
  <si>
    <t>감천리-예곡동</t>
    <phoneticPr fontId="1" type="noConversion"/>
  </si>
  <si>
    <t>경남 창원시 마산회원구 내서읍 감천리 154-3</t>
  </si>
  <si>
    <t>창원시 마산합포구 예곡동 산 128</t>
  </si>
  <si>
    <t>하청리-하청리</t>
    <phoneticPr fontId="1" type="noConversion"/>
  </si>
  <si>
    <t>경남 거제시 하청면 하청리 317-2</t>
  </si>
  <si>
    <t>거제시 하청면 하청리 산 50-8</t>
  </si>
  <si>
    <t>온양리-연지리</t>
    <phoneticPr fontId="1" type="noConversion"/>
  </si>
  <si>
    <t>경북 울진군 울진읍 온양리 산 79-9</t>
  </si>
  <si>
    <t>울진군 울진읍 연지리 438-3</t>
  </si>
  <si>
    <t>상구리-대곡리</t>
    <phoneticPr fontId="1" type="noConversion"/>
  </si>
  <si>
    <t>경북 경주시 현곡면 상구리 산 109</t>
  </si>
  <si>
    <t>경주시 건천읍 대곡리 산 87-1</t>
  </si>
  <si>
    <t>운화리-명례리</t>
    <phoneticPr fontId="1" type="noConversion"/>
  </si>
  <si>
    <t>울산 울주군 온양읍 운화리 143-1</t>
  </si>
  <si>
    <t>기장군 장안읍 명례리 555-2</t>
  </si>
  <si>
    <t>도선리-도선리</t>
    <phoneticPr fontId="1" type="noConversion"/>
  </si>
  <si>
    <t>경남 통영시 도산면 도선리 산 45-2</t>
  </si>
  <si>
    <t>통영시 도산면 도선리 991</t>
  </si>
  <si>
    <t>전도리-계천리</t>
    <phoneticPr fontId="1" type="noConversion"/>
  </si>
  <si>
    <t>경남 하동군 고전면 전도리 359-5</t>
  </si>
  <si>
    <t>하동군 금남면 계천리 743-3</t>
  </si>
  <si>
    <t>길리-남사리</t>
    <phoneticPr fontId="1" type="noConversion"/>
  </si>
  <si>
    <t>경남 산청군 단성면 길리 산 126-1</t>
  </si>
  <si>
    <t>산청군 단성면 남사리 산 103-1</t>
  </si>
  <si>
    <t>다사리-다사리</t>
    <phoneticPr fontId="1" type="noConversion"/>
  </si>
  <si>
    <t>경남 의령군 대의면 다사리 384-14</t>
  </si>
  <si>
    <t>의령군 대의면 다사리 산 88-1</t>
  </si>
  <si>
    <t>중대리-방리</t>
    <phoneticPr fontId="1" type="noConversion"/>
  </si>
  <si>
    <t>경남 창녕군 고암면 중대리 138-1</t>
  </si>
  <si>
    <t>창녕군 성산면 방리 산 84-3</t>
  </si>
  <si>
    <t>내일리-송선리</t>
    <phoneticPr fontId="1" type="noConversion"/>
  </si>
  <si>
    <t>경북 경주시 산내면 내일리 1348-2</t>
  </si>
  <si>
    <t>경주시 건천읍 송선리 산 113-7</t>
  </si>
  <si>
    <t>오야리-우복리</t>
    <phoneticPr fontId="1" type="noConversion"/>
  </si>
  <si>
    <t>경북 경주시 천북면 오야리 134</t>
  </si>
  <si>
    <t>포항시 남구 연일읍 우복리 52</t>
  </si>
  <si>
    <t>경상남도</t>
    <phoneticPr fontId="1" type="noConversion"/>
  </si>
  <si>
    <t>죽림리-죽림리</t>
    <phoneticPr fontId="1" type="noConversion"/>
  </si>
  <si>
    <t>경남 함양군 함양읍 죽림리 산 44-16</t>
  </si>
  <si>
    <t>함양군 함양읍 죽림리 545-1</t>
  </si>
  <si>
    <t>덕암리-마산리</t>
    <phoneticPr fontId="1" type="noConversion"/>
  </si>
  <si>
    <t>경남 함양군 지곡면 덕암리 산 12-3</t>
  </si>
  <si>
    <t>함양군 지곡면 마산리 825-3</t>
  </si>
  <si>
    <t>금양리-영창리</t>
    <phoneticPr fontId="1" type="noConversion"/>
  </si>
  <si>
    <t>경남 합천군 합천읍 금양리 195-2</t>
  </si>
  <si>
    <t>합천군 합천읍 영창리 898</t>
  </si>
  <si>
    <t>낙민리-대동리</t>
    <phoneticPr fontId="1" type="noConversion"/>
  </si>
  <si>
    <t>경남 합천군 율곡면 낙민리 산 263-1</t>
  </si>
  <si>
    <t>합천군 초계면 대동리 435</t>
  </si>
  <si>
    <t>해제</t>
    <phoneticPr fontId="1" type="noConversion"/>
  </si>
  <si>
    <t>삼양리-덕현리</t>
    <phoneticPr fontId="1" type="noConversion"/>
  </si>
  <si>
    <t>경남 밀양시 산내면 삼양리 산 13</t>
  </si>
  <si>
    <t>울주군 상북면 덕현리 산 221-2</t>
  </si>
  <si>
    <t>경상북도</t>
    <phoneticPr fontId="1" type="noConversion"/>
  </si>
  <si>
    <t>상용리-상용리</t>
    <phoneticPr fontId="1" type="noConversion"/>
  </si>
  <si>
    <t>경북 상주시 화서면 상용리 667</t>
  </si>
  <si>
    <t>상주시 화서면 상용리 959</t>
  </si>
  <si>
    <t>적림리-적림리</t>
    <phoneticPr fontId="1" type="noConversion"/>
  </si>
  <si>
    <t>경북 구미시 산동면 적림리 524-86</t>
  </si>
  <si>
    <t>구미시 산동면 적림리 산 61-4</t>
  </si>
  <si>
    <t>상남리-대남리</t>
    <phoneticPr fontId="1" type="noConversion"/>
  </si>
  <si>
    <t>경남 함양군 서상면 상남리 산 114-1</t>
  </si>
  <si>
    <t>함양군 서상면 대남리 산 86-1</t>
  </si>
  <si>
    <t>기족리-어곡리</t>
    <phoneticPr fontId="1" type="noConversion"/>
  </si>
  <si>
    <t>경북 고령군 성산면 기족리 산 87</t>
  </si>
  <si>
    <t>고령군 성산면 어곡리 산 12-11</t>
  </si>
  <si>
    <t>우계리-청복리</t>
    <phoneticPr fontId="1" type="noConversion"/>
  </si>
  <si>
    <t>경북 예천군 예천읍 우계리 산 55-1</t>
  </si>
  <si>
    <t>예천군 예천읍 청복리 100-1</t>
  </si>
  <si>
    <t>화수리-화서리</t>
    <phoneticPr fontId="1" type="noConversion"/>
  </si>
  <si>
    <t>경북 군위군 삼국유사면 화수리 산 54-11</t>
  </si>
  <si>
    <t>영천시 신녕면 화서리 산 35-23</t>
  </si>
  <si>
    <t>고천리-상리리</t>
    <phoneticPr fontId="1" type="noConversion"/>
  </si>
  <si>
    <t>경북 영천시 임고면 고천리 산 23-1</t>
  </si>
  <si>
    <t>영천시 고경면 상리리 산 2-5</t>
  </si>
  <si>
    <t>청정리-강교리</t>
    <phoneticPr fontId="1" type="noConversion"/>
  </si>
  <si>
    <t>경북 영천시 고경면 청정리 580</t>
  </si>
  <si>
    <t>경주시 안강읍 강교리 348-8</t>
  </si>
  <si>
    <t>학천리-학천리</t>
    <phoneticPr fontId="1" type="noConversion"/>
  </si>
  <si>
    <t>경북 포항시 북구 흥해읍 학천리 산 102-3</t>
  </si>
  <si>
    <t>포항시 북구 흥해읍 학천리 산 112-4</t>
  </si>
  <si>
    <t>고선리-현동리</t>
    <phoneticPr fontId="1" type="noConversion"/>
  </si>
  <si>
    <t>경북 봉화군 소천면 고선리 산 3-72</t>
  </si>
  <si>
    <t>봉화군 소천면 현동리 산 120-8</t>
  </si>
  <si>
    <t>임기리-서천리</t>
    <phoneticPr fontId="1" type="noConversion"/>
  </si>
  <si>
    <t>경북 봉화군 소천면 임기리 산 20-2</t>
  </si>
  <si>
    <t>봉화군 소천면 서천리 690-2</t>
  </si>
  <si>
    <t>갈산리-용화리</t>
    <phoneticPr fontId="1" type="noConversion"/>
  </si>
  <si>
    <t>경북 봉화군 재산면 갈산리 산 582-19</t>
  </si>
  <si>
    <t>영양군 일월면 용화리 산 72-6</t>
  </si>
  <si>
    <t>문암리-섬촌리</t>
    <phoneticPr fontId="1" type="noConversion"/>
  </si>
  <si>
    <t>경북 영양군 일월면 문암리 104-1</t>
  </si>
  <si>
    <t>영양군 일월면 섬촌리 754</t>
  </si>
  <si>
    <t>덕리-청운리</t>
    <phoneticPr fontId="1" type="noConversion"/>
  </si>
  <si>
    <t>경북 청송군 청송읍 덕리 산 32-6</t>
  </si>
  <si>
    <t>청송군 청송읍 청운리 1493</t>
  </si>
  <si>
    <t>감연리-도평리</t>
    <phoneticPr fontId="1" type="noConversion"/>
  </si>
  <si>
    <t>경북 청송군 부남면 감연리 546</t>
  </si>
  <si>
    <t>청송군 현동면 도평리 산 65-2</t>
  </si>
  <si>
    <t>눌인리-월평리</t>
    <phoneticPr fontId="1" type="noConversion"/>
  </si>
  <si>
    <t>경북 청송군 현동면 눌인리 119-6</t>
  </si>
  <si>
    <t>포항시 북구 죽장면 월평리 626-4</t>
  </si>
  <si>
    <t>신규</t>
    <phoneticPr fontId="1" type="noConversion"/>
  </si>
  <si>
    <t>포항국토</t>
    <phoneticPr fontId="1" type="noConversion"/>
  </si>
  <si>
    <t>정자리-가안리</t>
    <phoneticPr fontId="1" type="noConversion"/>
  </si>
  <si>
    <t>경북 포항시 북구 죽장면 정자리 26-1</t>
  </si>
  <si>
    <t>포항시 북구 기계면 가안리 510-1</t>
  </si>
  <si>
    <t>석리-석리</t>
    <phoneticPr fontId="1" type="noConversion"/>
  </si>
  <si>
    <t>경북 포항시 남구 동해면 석리 108-1</t>
  </si>
  <si>
    <t>포항시 남구 동해면 석리 26</t>
  </si>
  <si>
    <t>변경</t>
    <phoneticPr fontId="1" type="noConversion"/>
  </si>
  <si>
    <t>일반국도</t>
    <phoneticPr fontId="1" type="noConversion"/>
  </si>
  <si>
    <t>동일</t>
    <phoneticPr fontId="1" type="noConversion"/>
  </si>
  <si>
    <t>양산리-도리</t>
    <phoneticPr fontId="1" type="noConversion"/>
  </si>
  <si>
    <t>경남 합천군 대양면 양산리 674-1</t>
  </si>
  <si>
    <t>합천군 대양면 도리 산 55</t>
  </si>
  <si>
    <t>지내리-봉강리</t>
    <phoneticPr fontId="1" type="noConversion"/>
  </si>
  <si>
    <t>경남 진주시 집현면 지내리 산 1-2</t>
  </si>
  <si>
    <t>진주시 집현면 봉강리 산 67-1</t>
  </si>
  <si>
    <t>척번정리-오산리</t>
    <phoneticPr fontId="1" type="noConversion"/>
  </si>
  <si>
    <t>경남 고성군 상리면 척번정리 448-7</t>
  </si>
  <si>
    <t>고성군 상리면 오산리 132-4</t>
  </si>
  <si>
    <t>영주국토</t>
    <phoneticPr fontId="1" type="noConversion"/>
  </si>
  <si>
    <t>우감리-가리</t>
    <phoneticPr fontId="1" type="noConversion"/>
  </si>
  <si>
    <t>경북 예천군 개포면 우감리 755-1</t>
  </si>
  <si>
    <t>예천군 유천면 가리 산 81-4</t>
  </si>
  <si>
    <t>매곡리-안교리</t>
    <phoneticPr fontId="1" type="noConversion"/>
  </si>
  <si>
    <t>경북 안동시 풍산읍 매곡리 1023</t>
  </si>
  <si>
    <t>안동시 풍산읍 안교리 산 32</t>
  </si>
  <si>
    <t>계평리-정하동</t>
    <phoneticPr fontId="1" type="noConversion"/>
  </si>
  <si>
    <t>경북 안동시 풍산읍 계평리 717</t>
  </si>
  <si>
    <t>안동시 정하동 178</t>
  </si>
  <si>
    <t>경상북도</t>
    <phoneticPr fontId="1" type="noConversion"/>
  </si>
  <si>
    <t>위임국도</t>
    <phoneticPr fontId="1" type="noConversion"/>
  </si>
  <si>
    <t>갈전리-합강리</t>
    <phoneticPr fontId="1" type="noConversion"/>
  </si>
  <si>
    <t>경북 안동시 임동면 갈전리 376-1</t>
  </si>
  <si>
    <t>청송군 진보면 합강리 0-9611</t>
  </si>
  <si>
    <t>괴정리-황장리</t>
    <phoneticPr fontId="1" type="noConversion"/>
  </si>
  <si>
    <t>경북 청송군 진보면 괴정리 산 44-2</t>
  </si>
  <si>
    <t>영덕군 지품면 황장리 산 80-3</t>
  </si>
  <si>
    <t>삼동리-도천리</t>
    <phoneticPr fontId="1" type="noConversion"/>
  </si>
  <si>
    <t>경북 봉화군 명호면 삼동리 산 264</t>
  </si>
  <si>
    <t>봉화군 명호면 도천리 360-1</t>
  </si>
  <si>
    <t>청송군 현서면 덕계리 754</t>
  </si>
  <si>
    <t>사촌리-상송리</t>
    <phoneticPr fontId="1" type="noConversion"/>
  </si>
  <si>
    <t>경북 청송군 현서면 사촌리 556-1</t>
  </si>
  <si>
    <t>영천시 화북면 상송리 산 25</t>
  </si>
  <si>
    <t>입석리-옥계리</t>
    <phoneticPr fontId="1" type="noConversion"/>
  </si>
  <si>
    <t>경북 영천시 화북면 입석리 산 16-4</t>
  </si>
  <si>
    <t>영천시 화북면 옥계리 367-1</t>
  </si>
  <si>
    <t>상망동-신암리</t>
    <phoneticPr fontId="1" type="noConversion"/>
  </si>
  <si>
    <t>경북 영주시 상망동 199-17</t>
  </si>
  <si>
    <t>영주시 이산면 신암리 산 28-1</t>
  </si>
  <si>
    <t>우곡리-풍정리</t>
    <phoneticPr fontId="1" type="noConversion"/>
  </si>
  <si>
    <t>경북 봉화군 봉성면 우곡리 산 187-10</t>
  </si>
  <si>
    <t>봉화군 법전면 풍정리 880-4</t>
  </si>
  <si>
    <t>광회리-광회리</t>
    <phoneticPr fontId="1" type="noConversion"/>
  </si>
  <si>
    <t>경북 울진군 금강송면 광회리 산 54-9</t>
  </si>
  <si>
    <t>울진군 금강송면 광회리 225-8</t>
  </si>
  <si>
    <t>경상남도</t>
    <phoneticPr fontId="1" type="noConversion"/>
  </si>
  <si>
    <t>개명리-개명리</t>
    <phoneticPr fontId="1" type="noConversion"/>
  </si>
  <si>
    <t>경남 거창군 고제면 개명리 산 22-35</t>
  </si>
  <si>
    <t>거창군 고제면 개명리 2260</t>
  </si>
  <si>
    <t>명전리-적성리</t>
    <phoneticPr fontId="1" type="noConversion"/>
  </si>
  <si>
    <t>경북 문경시 동로면 명전리 산 29-84</t>
  </si>
  <si>
    <t>문경시 동로면 적성리 산 87-1</t>
  </si>
  <si>
    <t>백운리-백운리</t>
    <phoneticPr fontId="1" type="noConversion"/>
  </si>
  <si>
    <t>경북 성주군 수륜면 백운리 1937</t>
  </si>
  <si>
    <t>성주군 수륜면 백운리 1367-2</t>
  </si>
  <si>
    <t>지막리-홍계리</t>
    <phoneticPr fontId="1" type="noConversion"/>
  </si>
  <si>
    <t>경남 산청군 금서면 지막리 산 158-2</t>
  </si>
  <si>
    <t>산청군 삼장면 홍계리 569-2</t>
  </si>
  <si>
    <t>계리-선구리</t>
    <phoneticPr fontId="1" type="noConversion"/>
  </si>
  <si>
    <t>경북 영양군 수비면 계리 산 1-3</t>
  </si>
  <si>
    <t>울진군 온정면 선구리 산 176</t>
  </si>
  <si>
    <t>레이다
검지기</t>
    <phoneticPr fontId="1" type="noConversion"/>
  </si>
  <si>
    <t>2020년
기준</t>
    <phoneticPr fontId="1" type="noConversion"/>
  </si>
  <si>
    <t>2021년
기준</t>
    <phoneticPr fontId="1" type="noConversion"/>
  </si>
  <si>
    <t>국토부 재고시(2021년)</t>
    <phoneticPr fontId="1" type="noConversion"/>
  </si>
  <si>
    <t>5개 지방청</t>
    <phoneticPr fontId="1" type="noConversion"/>
  </si>
  <si>
    <t>노면센서
(열화상)</t>
    <phoneticPr fontId="1" type="noConversion"/>
  </si>
  <si>
    <t>동림리-오신리</t>
    <phoneticPr fontId="1" type="noConversion"/>
  </si>
  <si>
    <t>VSL(900*900mm, 400m마다 설치 원칙)</t>
    <phoneticPr fontId="1" type="noConversion"/>
  </si>
  <si>
    <t>고정식 
제한속도
표지(철거)</t>
    <phoneticPr fontId="1" type="noConversion"/>
  </si>
  <si>
    <t>고정식 카메라</t>
    <phoneticPr fontId="1" type="noConversion"/>
  </si>
  <si>
    <t>이동식 카메라</t>
    <phoneticPr fontId="1" type="noConversion"/>
  </si>
  <si>
    <t>예고표지</t>
    <phoneticPr fontId="1" type="noConversion"/>
  </si>
  <si>
    <t>본표지</t>
    <phoneticPr fontId="1" type="noConversion"/>
  </si>
  <si>
    <t xml:space="preserve">무인단속카메라 관련
VSL(600*600mm) 설치 </t>
    <phoneticPr fontId="1" type="noConversion"/>
  </si>
  <si>
    <t>당초: VSL 미설치(고가구간), 변경: 000</t>
    <phoneticPr fontId="1" type="noConversion"/>
  </si>
  <si>
    <t>당초: 구축제외(공사구간), 변경: 000</t>
    <phoneticPr fontId="1" type="noConversion"/>
  </si>
  <si>
    <t>당초: VSL 미설치(저속구간), 변경: 000</t>
    <phoneticPr fontId="1" type="noConversion"/>
  </si>
  <si>
    <t>당초: VSL 미설치(군사지역), 변경:000</t>
    <phoneticPr fontId="1" type="noConversion"/>
  </si>
  <si>
    <t>당초: 익산청 102번과 연계관리, 변경: 000</t>
    <phoneticPr fontId="1" type="noConversion"/>
  </si>
  <si>
    <t>당초: 74번, 75번 통합관리(75번 기준),
변경: 0000000000000000000000000</t>
    <phoneticPr fontId="1" type="noConversion"/>
  </si>
  <si>
    <t>당초: VSL 미설치(저속구간), 대전청 72번과 연계관리,
변경: 000000000000000000000000000000000000</t>
    <phoneticPr fontId="1" type="noConversion"/>
  </si>
  <si>
    <t>당초: 부산청 126번과 연계관리, 변경: 000</t>
    <phoneticPr fontId="1" type="noConversion"/>
  </si>
  <si>
    <t>당초: 부산청 124번과 연계관리, 변경: 000</t>
    <phoneticPr fontId="1" type="noConversion"/>
  </si>
  <si>
    <t>당초: 구축제외(공사구간), 변경: 000</t>
    <phoneticPr fontId="1" type="noConversion"/>
  </si>
  <si>
    <t>당초: 익산청 112번과 연계관리, 변경: 000</t>
    <phoneticPr fontId="1" type="noConversion"/>
  </si>
  <si>
    <t>당초: 익산청 107번과 연계관리, 변경: 000</t>
    <phoneticPr fontId="1" type="noConversion"/>
  </si>
  <si>
    <t>당초: 137번, 153번 통합관리(153번 기준),
변경: 0000000000000000000000000000</t>
    <phoneticPr fontId="1" type="noConversion"/>
  </si>
  <si>
    <t>당초: 145번, 148번 통합관리(145번 기준),
변경: 0000000000000000000000000000</t>
    <phoneticPr fontId="1" type="noConversion"/>
  </si>
  <si>
    <t>당초: VSL 미설치(저속구간), 변경: 000</t>
    <phoneticPr fontId="1" type="noConversion"/>
  </si>
  <si>
    <t>당초: 179번, 180번, 181번 통합관리(181번 기준), 
변경: 000000000000000000000000000000000</t>
    <phoneticPr fontId="1" type="noConversion"/>
  </si>
  <si>
    <t>인접통합운영
(구간)</t>
    <phoneticPr fontId="1" type="noConversion"/>
  </si>
  <si>
    <t>당초: 145번, 148번 통합관리(145번 기준),
변경: 0000000000000000000</t>
    <phoneticPr fontId="1" type="noConversion"/>
  </si>
  <si>
    <t>당초: 137번, 153번 통합관리(153번 기준), 
변경: 000000000</t>
    <phoneticPr fontId="1" type="noConversion"/>
  </si>
  <si>
    <t>실구축(2020년)</t>
    <phoneticPr fontId="1" type="noConversion"/>
  </si>
  <si>
    <t>설치</t>
    <phoneticPr fontId="1" type="noConversion"/>
  </si>
  <si>
    <t>철거</t>
    <phoneticPr fontId="1" type="noConversion"/>
  </si>
  <si>
    <t>정주식(설치)</t>
    <phoneticPr fontId="1" type="noConversion"/>
  </si>
  <si>
    <t>내민식(설치)</t>
    <phoneticPr fontId="1" type="noConversion"/>
  </si>
  <si>
    <t>정주식(철거)</t>
    <phoneticPr fontId="1" type="noConversion"/>
  </si>
  <si>
    <t>내민식(철거)</t>
    <phoneticPr fontId="1" type="noConversion"/>
  </si>
  <si>
    <t>시종점표지(설치)</t>
    <phoneticPr fontId="1" type="noConversion"/>
  </si>
  <si>
    <t>예고표지(설치)</t>
    <phoneticPr fontId="1" type="noConversion"/>
  </si>
  <si>
    <t>시종점표지(철거)</t>
    <phoneticPr fontId="1" type="noConversion"/>
  </si>
  <si>
    <t>예고표지(철거)</t>
    <phoneticPr fontId="1" type="noConversion"/>
  </si>
  <si>
    <t>스피커 및 경광등(설치)</t>
    <phoneticPr fontId="1" type="noConversion"/>
  </si>
  <si>
    <t>센서(설치)</t>
    <phoneticPr fontId="1" type="noConversion"/>
  </si>
  <si>
    <t>스피커 및 경광등(철거)</t>
    <phoneticPr fontId="1" type="noConversion"/>
  </si>
  <si>
    <t>센서(철거)</t>
    <phoneticPr fontId="1" type="noConversion"/>
  </si>
  <si>
    <t>A등급</t>
    <phoneticPr fontId="1" type="noConversion"/>
  </si>
  <si>
    <t>B등급</t>
    <phoneticPr fontId="1" type="noConversion"/>
  </si>
  <si>
    <t>C등급</t>
    <phoneticPr fontId="1" type="noConversion"/>
  </si>
  <si>
    <t>C</t>
    <phoneticPr fontId="1" type="noConversion"/>
  </si>
  <si>
    <t>변경</t>
  </si>
  <si>
    <t>변경</t>
    <phoneticPr fontId="1" type="noConversion"/>
  </si>
  <si>
    <t>송죽리-가진리</t>
  </si>
  <si>
    <t>35번 기준</t>
    <phoneticPr fontId="1" type="noConversion"/>
  </si>
  <si>
    <t>삼포리-용촌리</t>
  </si>
  <si>
    <t>53번 기준</t>
    <phoneticPr fontId="1" type="noConversion"/>
  </si>
  <si>
    <t>47번 기준</t>
    <phoneticPr fontId="1" type="noConversion"/>
  </si>
  <si>
    <t>당초 47,56번 통합관리</t>
    <phoneticPr fontId="1" type="noConversion"/>
  </si>
  <si>
    <t>51번 기준</t>
    <phoneticPr fontId="1" type="noConversion"/>
  </si>
  <si>
    <t>평창군 대화면 신리 산 227-1</t>
  </si>
  <si>
    <t>정선국토</t>
    <phoneticPr fontId="1" type="noConversion"/>
  </si>
  <si>
    <t>신리-신리</t>
    <phoneticPr fontId="1" type="noConversion"/>
  </si>
  <si>
    <t>강원 평창군 대화면 신리 산 227-1</t>
  </si>
  <si>
    <t>강원 영월군 북면 연덕리 산 214-1</t>
  </si>
  <si>
    <t>영월군 북면 문곡리 산 59-1</t>
  </si>
  <si>
    <t>강원 영월군 중동면 녹전리 961</t>
  </si>
  <si>
    <t>강원 정선군 신동읍 가사리 산 122-1</t>
  </si>
  <si>
    <t>녹전리-녹전리</t>
    <phoneticPr fontId="1" type="noConversion"/>
  </si>
  <si>
    <t>연덕리-문곡리</t>
    <phoneticPr fontId="1" type="noConversion"/>
  </si>
  <si>
    <t>정선군 남면 무릉리 819-59</t>
  </si>
  <si>
    <t>삼척시 도계읍 흥전리 336-1</t>
  </si>
  <si>
    <t>강원 삼척시 도계읍 늑구리 559-54</t>
  </si>
  <si>
    <t>삼척시 신기면 마차리 497-5</t>
  </si>
  <si>
    <t>늑구리-마차리</t>
    <phoneticPr fontId="1" type="noConversion"/>
  </si>
  <si>
    <t>당초 63,64번 통합관리</t>
    <phoneticPr fontId="1" type="noConversion"/>
  </si>
  <si>
    <t>63번 기준</t>
    <phoneticPr fontId="1" type="noConversion"/>
  </si>
  <si>
    <t>양양군 서면 오색리 산 1-12</t>
  </si>
  <si>
    <t>한계리-오색리</t>
    <phoneticPr fontId="1" type="noConversion"/>
  </si>
  <si>
    <t>C</t>
    <phoneticPr fontId="1" type="noConversion"/>
  </si>
  <si>
    <t>102</t>
    <phoneticPr fontId="1" type="noConversion"/>
  </si>
  <si>
    <t>충북 충주시 소태면 주치리 18-10</t>
  </si>
  <si>
    <t>110</t>
    <phoneticPr fontId="1" type="noConversion"/>
  </si>
  <si>
    <t>112</t>
    <phoneticPr fontId="1" type="noConversion"/>
  </si>
  <si>
    <t>120</t>
    <phoneticPr fontId="1" type="noConversion"/>
  </si>
  <si>
    <t>121</t>
    <phoneticPr fontId="1" type="noConversion"/>
  </si>
  <si>
    <t>관리등급</t>
    <phoneticPr fontId="1" type="noConversion"/>
  </si>
  <si>
    <t>C</t>
    <phoneticPr fontId="1" type="noConversion"/>
  </si>
  <si>
    <t>상주시 외서면 연봉리 401-2</t>
  </si>
  <si>
    <t>동일</t>
    <phoneticPr fontId="1" type="noConversion"/>
  </si>
  <si>
    <t>추량리-추량리</t>
    <phoneticPr fontId="1" type="noConversion"/>
  </si>
  <si>
    <t>경북 김천시 대덕면 추량리 산 127-1</t>
  </si>
  <si>
    <t>김천시 대덕면 추량리 산 114-2</t>
  </si>
  <si>
    <t>당초 150,149번 통합관리</t>
    <phoneticPr fontId="1" type="noConversion"/>
  </si>
  <si>
    <t>150번 기준</t>
    <phoneticPr fontId="1" type="noConversion"/>
  </si>
  <si>
    <t>당초 183,182번 통합관리</t>
    <phoneticPr fontId="1" type="noConversion"/>
  </si>
  <si>
    <t>183번 기준</t>
    <phoneticPr fontId="1" type="noConversion"/>
  </si>
  <si>
    <t>해제</t>
    <phoneticPr fontId="1" type="noConversion"/>
  </si>
  <si>
    <t>당초 153,137번 통합관리</t>
    <phoneticPr fontId="1" type="noConversion"/>
  </si>
  <si>
    <t>153번 기준</t>
    <phoneticPr fontId="1" type="noConversion"/>
  </si>
  <si>
    <t>당초 177,179,180,181번 통합관리</t>
    <phoneticPr fontId="1" type="noConversion"/>
  </si>
  <si>
    <t>177번 기준</t>
    <phoneticPr fontId="1" type="noConversion"/>
  </si>
  <si>
    <t>경북 예천군 예천읍 청복리 284-2</t>
    <phoneticPr fontId="1" type="noConversion"/>
  </si>
  <si>
    <t>당초 145,148번 통합관리</t>
    <phoneticPr fontId="1" type="noConversion"/>
  </si>
  <si>
    <t>145번 기준</t>
    <phoneticPr fontId="1" type="noConversion"/>
  </si>
  <si>
    <t>대리-한기리</t>
    <phoneticPr fontId="1" type="noConversion"/>
  </si>
  <si>
    <t>경북 김천시 대덕면 대리 806-5</t>
  </si>
  <si>
    <t>거창군 웅양면 한기리 66-3</t>
  </si>
  <si>
    <t>당초 81,82번 통합관리</t>
    <phoneticPr fontId="1" type="noConversion"/>
  </si>
  <si>
    <t>81번 기준</t>
    <phoneticPr fontId="1" type="noConversion"/>
  </si>
  <si>
    <t>74번 기준</t>
    <phoneticPr fontId="1" type="noConversion"/>
  </si>
  <si>
    <t>당초 74,75번 통합관리</t>
    <phoneticPr fontId="1" type="noConversion"/>
  </si>
  <si>
    <t>당초 53,55,52,32번 통합관리</t>
    <phoneticPr fontId="1" type="noConversion"/>
  </si>
  <si>
    <t>당초 35,54,34번 통합관리</t>
    <phoneticPr fontId="1" type="noConversion"/>
  </si>
  <si>
    <t>CCTV</t>
  </si>
  <si>
    <t>변경</t>
    <phoneticPr fontId="1" type="noConversion"/>
  </si>
  <si>
    <t>당초</t>
    <phoneticPr fontId="1" type="noConversion"/>
  </si>
  <si>
    <t>당초 51,46번 통합관리</t>
    <phoneticPr fontId="1" type="noConversion"/>
  </si>
  <si>
    <t>고한리-화전동</t>
    <phoneticPr fontId="1" type="noConversion"/>
  </si>
  <si>
    <t>태백시 화전동 산 47-62</t>
  </si>
  <si>
    <t>신규</t>
    <phoneticPr fontId="1" type="noConversion"/>
  </si>
  <si>
    <t>정선국토</t>
    <phoneticPr fontId="1" type="noConversion"/>
  </si>
  <si>
    <t>통동-흥전리</t>
    <phoneticPr fontId="1" type="noConversion"/>
  </si>
  <si>
    <t>강원 태백시 통동 73-71</t>
  </si>
  <si>
    <t>C</t>
    <phoneticPr fontId="1" type="noConversion"/>
  </si>
  <si>
    <t>강원 횡성군 안흥면 상안리 산 131-2</t>
  </si>
  <si>
    <t>강원도</t>
    <phoneticPr fontId="1" type="noConversion"/>
  </si>
  <si>
    <t>가오작리-가아리</t>
    <phoneticPr fontId="1" type="noConversion"/>
  </si>
  <si>
    <t>105</t>
    <phoneticPr fontId="1" type="noConversion"/>
  </si>
  <si>
    <t>111</t>
    <phoneticPr fontId="1" type="noConversion"/>
  </si>
  <si>
    <t>114</t>
    <phoneticPr fontId="1" type="noConversion"/>
  </si>
  <si>
    <t>115</t>
    <phoneticPr fontId="1" type="noConversion"/>
  </si>
  <si>
    <t>116</t>
    <phoneticPr fontId="1" type="noConversion"/>
  </si>
  <si>
    <t>119</t>
    <phoneticPr fontId="1" type="noConversion"/>
  </si>
  <si>
    <t>122</t>
    <phoneticPr fontId="1" type="noConversion"/>
  </si>
  <si>
    <t>124</t>
    <phoneticPr fontId="1" type="noConversion"/>
  </si>
  <si>
    <t>상지리-상지리</t>
    <phoneticPr fontId="1" type="noConversion"/>
  </si>
  <si>
    <t>옥천군 군서면 상지리 산 22-8</t>
  </si>
  <si>
    <t>131</t>
    <phoneticPr fontId="1" type="noConversion"/>
  </si>
  <si>
    <t>136</t>
    <phoneticPr fontId="1" type="noConversion"/>
  </si>
  <si>
    <t>140</t>
    <phoneticPr fontId="1" type="noConversion"/>
  </si>
  <si>
    <t>141</t>
    <phoneticPr fontId="1" type="noConversion"/>
  </si>
  <si>
    <t>향천리-연리</t>
    <phoneticPr fontId="1" type="noConversion"/>
  </si>
  <si>
    <t>146</t>
    <phoneticPr fontId="1" type="noConversion"/>
  </si>
  <si>
    <t>군하리-구룡리</t>
    <phoneticPr fontId="1" type="noConversion"/>
  </si>
  <si>
    <t>전북 진안군 진안읍 군하리 335-20</t>
  </si>
  <si>
    <t>진안군 진안읍 구룡리 산 147-3</t>
  </si>
  <si>
    <t>전라북도</t>
    <phoneticPr fontId="1" type="noConversion"/>
  </si>
  <si>
    <t>포항국토</t>
    <phoneticPr fontId="1" type="noConversion"/>
  </si>
  <si>
    <t>일반국도</t>
    <phoneticPr fontId="1" type="noConversion"/>
  </si>
  <si>
    <t>C</t>
    <phoneticPr fontId="1" type="noConversion"/>
  </si>
  <si>
    <t>덕계리-덕계리</t>
    <phoneticPr fontId="1" type="noConversion"/>
  </si>
  <si>
    <t>경북 청송군 현서면 덕계리 산 81-11</t>
  </si>
  <si>
    <t>경북 안동시 남후면 무릉리 241</t>
  </si>
  <si>
    <t>신규</t>
    <phoneticPr fontId="1" type="noConversion"/>
  </si>
  <si>
    <t>송사리-덕계리</t>
    <phoneticPr fontId="1" type="noConversion"/>
  </si>
  <si>
    <t>경북 안동시 길안면 송사리 804-1</t>
  </si>
  <si>
    <t>청송군 현서면 덕계리 산 81-11</t>
  </si>
  <si>
    <t>C</t>
    <phoneticPr fontId="1" type="noConversion"/>
  </si>
  <si>
    <t>서울청</t>
    <phoneticPr fontId="1" type="noConversion"/>
  </si>
  <si>
    <t>원주청</t>
    <phoneticPr fontId="1" type="noConversion"/>
  </si>
  <si>
    <t>대전청</t>
    <phoneticPr fontId="1" type="noConversion"/>
  </si>
  <si>
    <t>익산청</t>
    <phoneticPr fontId="1" type="noConversion"/>
  </si>
  <si>
    <t>부산청</t>
    <phoneticPr fontId="1" type="noConversion"/>
  </si>
  <si>
    <t>계</t>
    <phoneticPr fontId="1" type="noConversion"/>
  </si>
  <si>
    <t>신규</t>
    <phoneticPr fontId="1" type="noConversion"/>
  </si>
  <si>
    <t>해제</t>
    <phoneticPr fontId="1" type="noConversion"/>
  </si>
  <si>
    <t>변경</t>
    <phoneticPr fontId="1" type="noConversion"/>
  </si>
  <si>
    <t>동일</t>
    <phoneticPr fontId="1" type="noConversion"/>
  </si>
  <si>
    <t>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</si>
</sst>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-* #,##0_-;\-* #,##0_-;_-* &quot;-&quot;_-;_-@_-"/>
    <numFmt numFmtId="43" formatCode="_-* #,##0.00_-;\-* #,##0.00_-;_-* &quot;-&quot;??_-;_-@_-"/>
    <numFmt numFmtId="176" formatCode="\ @"/>
    <numFmt numFmtId="177" formatCode="#,##0_ ;[Red]\-#,##0\ "/>
    <numFmt numFmtId="178" formatCode="_-* #,##0.00_-;\-* #,##0.00_-;_-* &quot;-&quot;_-;_-@_-"/>
    <numFmt numFmtId="179" formatCode="_-* #,##0.000_-;\-* #,##0.000_-;_-* &quot;-&quot;_-;_-@_-"/>
    <numFmt numFmtId="180" formatCode="&quot;제&quot;&quot;외&quot;\ 0\ &quot;구&quot;&quot;간&quot;"/>
    <numFmt numFmtId="181" formatCode="&quot;VSL미설치 &quot;0&quot; 구간&quot;"/>
    <numFmt numFmtId="182" formatCode="0&quot;구간&quot;"/>
    <numFmt numFmtId="183" formatCode="0&quot;km&quot;"/>
    <numFmt numFmtId="184" formatCode="#,##0.000_ ;[Red]\-#,##0.000\ "/>
    <numFmt numFmtId="185" formatCode="0.0&quot;km&quot;"/>
    <numFmt numFmtId="186" formatCode="0.00000000_ "/>
    <numFmt numFmtId="187" formatCode="0.00&quot;km&quot;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2"/>
      <color rgb="FF000000"/>
      <name val="돋움체"/>
      <family val="3"/>
      <charset val="129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EACA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" fontId="3" fillId="0" borderId="1"/>
    <xf numFmtId="41" fontId="6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182" fontId="5" fillId="0" borderId="1" xfId="0" applyNumberFormat="1" applyFont="1" applyFill="1" applyBorder="1" applyAlignment="1">
      <alignment horizontal="right" vertical="center"/>
    </xf>
    <xf numFmtId="185" fontId="5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3" fontId="2" fillId="0" borderId="1" xfId="0" applyNumberFormat="1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81" fontId="5" fillId="0" borderId="0" xfId="0" applyNumberFormat="1" applyFont="1" applyFill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Continuous" vertical="center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1" xfId="0" quotePrefix="1" applyFont="1" applyFill="1" applyBorder="1" applyAlignment="1">
      <alignment horizontal="centerContinuous" vertical="center" wrapText="1"/>
    </xf>
    <xf numFmtId="0" fontId="9" fillId="0" borderId="1" xfId="0" applyFont="1" applyFill="1" applyBorder="1" applyAlignment="1">
      <alignment horizontal="center" vertical="center"/>
    </xf>
    <xf numFmtId="182" fontId="10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Continuous" vertical="center"/>
    </xf>
    <xf numFmtId="177" fontId="10" fillId="0" borderId="1" xfId="0" applyNumberFormat="1" applyFont="1" applyFill="1" applyBorder="1" applyAlignment="1">
      <alignment horizontal="center" vertical="center" shrinkToFit="1"/>
    </xf>
    <xf numFmtId="179" fontId="10" fillId="0" borderId="1" xfId="2" applyNumberFormat="1" applyFont="1" applyFill="1" applyBorder="1" applyAlignment="1">
      <alignment horizontal="center" vertical="center" shrinkToFit="1"/>
    </xf>
    <xf numFmtId="0" fontId="10" fillId="0" borderId="1" xfId="2" applyNumberFormat="1" applyFont="1" applyFill="1" applyBorder="1" applyAlignment="1">
      <alignment horizontal="center" vertical="center" shrinkToFit="1"/>
    </xf>
    <xf numFmtId="180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2" fillId="5" borderId="0" xfId="0" applyFont="1" applyFill="1">
      <alignment vertical="center"/>
    </xf>
    <xf numFmtId="0" fontId="5" fillId="5" borderId="1" xfId="0" applyFont="1" applyFill="1" applyBorder="1" applyAlignment="1">
      <alignment horizontal="centerContinuous" vertical="center"/>
    </xf>
    <xf numFmtId="182" fontId="5" fillId="5" borderId="1" xfId="0" applyNumberFormat="1" applyFont="1" applyFill="1" applyBorder="1" applyAlignment="1">
      <alignment horizontal="right" vertical="center"/>
    </xf>
    <xf numFmtId="185" fontId="5" fillId="5" borderId="1" xfId="0" applyNumberFormat="1" applyFont="1" applyFill="1" applyBorder="1" applyAlignment="1">
      <alignment vertical="center"/>
    </xf>
    <xf numFmtId="185" fontId="5" fillId="5" borderId="1" xfId="0" applyNumberFormat="1" applyFont="1" applyFill="1" applyBorder="1" applyAlignment="1">
      <alignment horizontal="center" vertical="center"/>
    </xf>
    <xf numFmtId="182" fontId="10" fillId="5" borderId="1" xfId="0" applyNumberFormat="1" applyFont="1" applyFill="1" applyBorder="1" applyAlignment="1">
      <alignment horizontal="right" vertical="center"/>
    </xf>
    <xf numFmtId="182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 shrinkToFit="1"/>
    </xf>
    <xf numFmtId="0" fontId="10" fillId="5" borderId="1" xfId="0" applyNumberFormat="1" applyFont="1" applyFill="1" applyBorder="1" applyAlignment="1">
      <alignment horizontal="center" vertical="center" shrinkToFit="1"/>
    </xf>
    <xf numFmtId="181" fontId="5" fillId="5" borderId="0" xfId="0" applyNumberFormat="1" applyFont="1" applyFill="1" applyAlignment="1">
      <alignment horizontal="center" vertical="center"/>
    </xf>
    <xf numFmtId="0" fontId="10" fillId="5" borderId="1" xfId="2" applyNumberFormat="1" applyFont="1" applyFill="1" applyBorder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177" fontId="10" fillId="5" borderId="1" xfId="2" applyNumberFormat="1" applyFont="1" applyFill="1" applyBorder="1" applyAlignment="1">
      <alignment horizontal="center" vertical="center" shrinkToFit="1"/>
    </xf>
    <xf numFmtId="182" fontId="5" fillId="5" borderId="1" xfId="0" applyNumberFormat="1" applyFont="1" applyFill="1" applyBorder="1" applyAlignment="1">
      <alignment vertical="center"/>
    </xf>
    <xf numFmtId="183" fontId="5" fillId="5" borderId="1" xfId="2" applyNumberFormat="1" applyFont="1" applyFill="1" applyBorder="1" applyAlignment="1">
      <alignment horizontal="right" vertical="center" shrinkToFit="1"/>
    </xf>
    <xf numFmtId="183" fontId="5" fillId="5" borderId="1" xfId="2" applyNumberFormat="1" applyFont="1" applyFill="1" applyBorder="1" applyAlignment="1">
      <alignment horizontal="center" vertical="center" shrinkToFit="1"/>
    </xf>
    <xf numFmtId="182" fontId="10" fillId="5" borderId="1" xfId="0" applyNumberFormat="1" applyFont="1" applyFill="1" applyBorder="1" applyAlignment="1">
      <alignment horizontal="centerContinuous" vertical="center"/>
    </xf>
    <xf numFmtId="179" fontId="10" fillId="5" borderId="1" xfId="2" applyNumberFormat="1" applyFont="1" applyFill="1" applyBorder="1" applyAlignment="1">
      <alignment horizontal="center" vertical="center" shrinkToFit="1"/>
    </xf>
    <xf numFmtId="0" fontId="7" fillId="5" borderId="0" xfId="0" applyFont="1" applyFill="1">
      <alignment vertical="center"/>
    </xf>
    <xf numFmtId="187" fontId="5" fillId="5" borderId="1" xfId="0" applyNumberFormat="1" applyFont="1" applyFill="1" applyBorder="1" applyAlignment="1">
      <alignment vertical="center"/>
    </xf>
    <xf numFmtId="187" fontId="5" fillId="5" borderId="1" xfId="2" applyNumberFormat="1" applyFont="1" applyFill="1" applyBorder="1" applyAlignment="1">
      <alignment horizontal="right" vertical="center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quotePrefix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85" fontId="5" fillId="5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187" fontId="5" fillId="0" borderId="1" xfId="0" applyNumberFormat="1" applyFont="1" applyFill="1" applyBorder="1" applyAlignment="1">
      <alignment vertical="center"/>
    </xf>
    <xf numFmtId="187" fontId="5" fillId="0" borderId="1" xfId="2" applyNumberFormat="1" applyFont="1" applyFill="1" applyBorder="1" applyAlignment="1">
      <alignment horizontal="right" vertical="center" shrinkToFit="1"/>
    </xf>
    <xf numFmtId="0" fontId="5" fillId="8" borderId="1" xfId="0" applyFont="1" applyFill="1" applyBorder="1" applyAlignment="1">
      <alignment horizontal="center" vertical="center"/>
    </xf>
    <xf numFmtId="177" fontId="5" fillId="8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86" fontId="2" fillId="0" borderId="1" xfId="0" applyNumberFormat="1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/>
    </xf>
    <xf numFmtId="179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quotePrefix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 applyProtection="1">
      <alignment horizontal="center" vertical="center"/>
      <protection locked="0"/>
    </xf>
    <xf numFmtId="176" fontId="2" fillId="8" borderId="1" xfId="0" applyNumberFormat="1" applyFont="1" applyFill="1" applyBorder="1" applyAlignment="1" applyProtection="1">
      <alignment horizontal="center" vertical="center"/>
      <protection locked="0"/>
    </xf>
    <xf numFmtId="43" fontId="2" fillId="8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8" borderId="1" xfId="0" applyFont="1" applyFill="1" applyBorder="1" applyAlignment="1">
      <alignment horizontal="left" vertical="center"/>
    </xf>
    <xf numFmtId="2" fontId="2" fillId="8" borderId="1" xfId="0" applyNumberFormat="1" applyFont="1" applyFill="1" applyBorder="1" applyAlignment="1">
      <alignment horizontal="center" vertical="center"/>
    </xf>
    <xf numFmtId="179" fontId="2" fillId="8" borderId="1" xfId="2" applyNumberFormat="1" applyFont="1" applyFill="1" applyBorder="1" applyAlignment="1">
      <alignment horizontal="center" vertical="center"/>
    </xf>
    <xf numFmtId="0" fontId="2" fillId="8" borderId="1" xfId="2" applyNumberFormat="1" applyFont="1" applyFill="1" applyBorder="1" applyAlignment="1">
      <alignment horizontal="center" vertical="center"/>
    </xf>
    <xf numFmtId="0" fontId="2" fillId="8" borderId="0" xfId="0" applyFont="1" applyFill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 applyProtection="1">
      <alignment horizontal="center" vertical="center"/>
      <protection locked="0"/>
    </xf>
    <xf numFmtId="43" fontId="2" fillId="0" borderId="5" xfId="0" applyNumberFormat="1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center"/>
    </xf>
    <xf numFmtId="2" fontId="2" fillId="0" borderId="5" xfId="0" applyNumberFormat="1" applyFont="1" applyBorder="1" applyAlignment="1">
      <alignment horizontal="center" vertical="center"/>
    </xf>
    <xf numFmtId="179" fontId="2" fillId="0" borderId="5" xfId="2" applyNumberFormat="1" applyFont="1" applyBorder="1" applyAlignment="1">
      <alignment horizontal="center" vertical="center"/>
    </xf>
    <xf numFmtId="0" fontId="2" fillId="0" borderId="5" xfId="2" applyNumberFormat="1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  <protection locked="0"/>
    </xf>
    <xf numFmtId="176" fontId="2" fillId="7" borderId="1" xfId="0" applyNumberFormat="1" applyFont="1" applyFill="1" applyBorder="1" applyAlignment="1" applyProtection="1">
      <alignment horizontal="center" vertical="center"/>
      <protection locked="0"/>
    </xf>
    <xf numFmtId="43" fontId="2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7" borderId="1" xfId="0" applyFont="1" applyFill="1" applyBorder="1" applyAlignment="1">
      <alignment horizontal="left" vertical="center"/>
    </xf>
    <xf numFmtId="2" fontId="2" fillId="7" borderId="1" xfId="0" applyNumberFormat="1" applyFont="1" applyFill="1" applyBorder="1" applyAlignment="1">
      <alignment horizontal="center" vertical="center"/>
    </xf>
    <xf numFmtId="186" fontId="2" fillId="7" borderId="1" xfId="0" applyNumberFormat="1" applyFont="1" applyFill="1" applyBorder="1" applyAlignment="1">
      <alignment horizontal="left" vertical="center" shrinkToFit="1"/>
    </xf>
    <xf numFmtId="179" fontId="2" fillId="7" borderId="1" xfId="2" applyNumberFormat="1" applyFont="1" applyFill="1" applyBorder="1" applyAlignment="1">
      <alignment horizontal="center" vertical="center"/>
    </xf>
    <xf numFmtId="0" fontId="2" fillId="7" borderId="1" xfId="2" applyNumberFormat="1" applyFont="1" applyFill="1" applyBorder="1" applyAlignment="1">
      <alignment horizontal="center" vertical="center"/>
    </xf>
    <xf numFmtId="0" fontId="2" fillId="7" borderId="0" xfId="0" applyFont="1" applyFill="1">
      <alignment vertical="center"/>
    </xf>
    <xf numFmtId="179" fontId="2" fillId="0" borderId="1" xfId="2" applyNumberFormat="1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/>
    </xf>
    <xf numFmtId="0" fontId="2" fillId="7" borderId="1" xfId="0" quotePrefix="1" applyFont="1" applyFill="1" applyBorder="1" applyAlignment="1">
      <alignment horizontal="center" vertical="center"/>
    </xf>
    <xf numFmtId="181" fontId="2" fillId="7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/>
    </xf>
    <xf numFmtId="182" fontId="2" fillId="0" borderId="1" xfId="0" applyNumberFormat="1" applyFont="1" applyFill="1" applyBorder="1" applyAlignment="1">
      <alignment horizontal="right" vertical="center"/>
    </xf>
    <xf numFmtId="185" fontId="2" fillId="0" borderId="1" xfId="0" applyNumberFormat="1" applyFont="1" applyFill="1" applyBorder="1" applyAlignment="1">
      <alignment vertical="center"/>
    </xf>
    <xf numFmtId="185" fontId="2" fillId="0" borderId="1" xfId="0" applyNumberFormat="1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184" fontId="2" fillId="0" borderId="1" xfId="0" applyNumberFormat="1" applyFont="1" applyFill="1" applyBorder="1" applyAlignment="1">
      <alignment horizontal="right" vertical="center" shrinkToFit="1"/>
    </xf>
    <xf numFmtId="0" fontId="2" fillId="0" borderId="1" xfId="0" applyNumberFormat="1" applyFont="1" applyFill="1" applyBorder="1" applyAlignment="1">
      <alignment horizontal="center" vertical="center" shrinkToFit="1"/>
    </xf>
    <xf numFmtId="180" fontId="2" fillId="0" borderId="1" xfId="0" applyNumberFormat="1" applyFont="1" applyFill="1" applyBorder="1" applyAlignment="1">
      <alignment horizontal="center" vertical="center" wrapText="1" shrinkToFit="1"/>
    </xf>
    <xf numFmtId="181" fontId="2" fillId="0" borderId="0" xfId="0" applyNumberFormat="1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5" fillId="7" borderId="1" xfId="0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3" fontId="7" fillId="0" borderId="1" xfId="0" applyNumberFormat="1" applyFont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9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Border="1" applyAlignment="1">
      <alignment horizontal="center" vertical="center"/>
    </xf>
    <xf numFmtId="0" fontId="7" fillId="4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8" fontId="2" fillId="0" borderId="1" xfId="2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>
      <alignment vertical="center"/>
    </xf>
    <xf numFmtId="178" fontId="2" fillId="8" borderId="1" xfId="2" applyNumberFormat="1" applyFont="1" applyFill="1" applyBorder="1" applyAlignment="1" applyProtection="1">
      <alignment horizontal="center" vertical="center"/>
      <protection locked="0"/>
    </xf>
    <xf numFmtId="176" fontId="2" fillId="8" borderId="1" xfId="0" applyNumberFormat="1" applyFont="1" applyFill="1" applyBorder="1" applyAlignment="1" applyProtection="1">
      <alignment vertical="center"/>
      <protection locked="0"/>
    </xf>
    <xf numFmtId="2" fontId="2" fillId="8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  <protection locked="0"/>
    </xf>
    <xf numFmtId="176" fontId="2" fillId="6" borderId="1" xfId="0" applyNumberFormat="1" applyFont="1" applyFill="1" applyBorder="1" applyAlignment="1" applyProtection="1">
      <alignment horizontal="center" vertical="center"/>
      <protection locked="0"/>
    </xf>
    <xf numFmtId="178" fontId="2" fillId="6" borderId="1" xfId="2" applyNumberFormat="1" applyFont="1" applyFill="1" applyBorder="1" applyAlignment="1" applyProtection="1">
      <alignment horizontal="center" vertical="center"/>
      <protection locked="0"/>
    </xf>
    <xf numFmtId="176" fontId="2" fillId="6" borderId="1" xfId="0" applyNumberFormat="1" applyFont="1" applyFill="1" applyBorder="1" applyAlignment="1" applyProtection="1">
      <alignment vertical="center"/>
      <protection locked="0"/>
    </xf>
    <xf numFmtId="179" fontId="2" fillId="6" borderId="1" xfId="2" applyNumberFormat="1" applyFont="1" applyFill="1" applyBorder="1" applyAlignment="1">
      <alignment horizontal="center" vertical="center"/>
    </xf>
    <xf numFmtId="0" fontId="2" fillId="6" borderId="1" xfId="2" applyNumberFormat="1" applyFont="1" applyFill="1" applyBorder="1" applyAlignment="1">
      <alignment horizontal="center" vertical="center"/>
    </xf>
    <xf numFmtId="0" fontId="2" fillId="6" borderId="0" xfId="0" applyFont="1" applyFill="1">
      <alignment vertical="center"/>
    </xf>
    <xf numFmtId="2" fontId="2" fillId="6" borderId="1" xfId="0" applyNumberFormat="1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/>
      <protection locked="0"/>
    </xf>
    <xf numFmtId="176" fontId="7" fillId="6" borderId="1" xfId="0" applyNumberFormat="1" applyFont="1" applyFill="1" applyBorder="1" applyAlignment="1" applyProtection="1">
      <alignment horizontal="center" vertical="center"/>
      <protection locked="0"/>
    </xf>
    <xf numFmtId="178" fontId="7" fillId="6" borderId="1" xfId="2" applyNumberFormat="1" applyFont="1" applyFill="1" applyBorder="1" applyAlignment="1" applyProtection="1">
      <alignment horizontal="center" vertical="center"/>
      <protection locked="0"/>
    </xf>
    <xf numFmtId="176" fontId="7" fillId="6" borderId="1" xfId="0" applyNumberFormat="1" applyFont="1" applyFill="1" applyBorder="1" applyAlignment="1" applyProtection="1">
      <alignment vertical="center"/>
      <protection locked="0"/>
    </xf>
    <xf numFmtId="176" fontId="4" fillId="6" borderId="1" xfId="0" applyNumberFormat="1" applyFont="1" applyFill="1" applyBorder="1" applyAlignment="1" applyProtection="1">
      <alignment horizontal="center" vertical="center"/>
      <protection locked="0"/>
    </xf>
    <xf numFmtId="2" fontId="4" fillId="6" borderId="1" xfId="0" applyNumberFormat="1" applyFont="1" applyFill="1" applyBorder="1" applyAlignment="1" applyProtection="1">
      <alignment horizontal="center" vertical="center"/>
      <protection locked="0"/>
    </xf>
    <xf numFmtId="176" fontId="4" fillId="6" borderId="1" xfId="0" applyNumberFormat="1" applyFont="1" applyFill="1" applyBorder="1" applyAlignment="1" applyProtection="1">
      <alignment vertical="center"/>
      <protection locked="0"/>
    </xf>
    <xf numFmtId="179" fontId="7" fillId="6" borderId="1" xfId="2" applyNumberFormat="1" applyFont="1" applyFill="1" applyBorder="1" applyAlignment="1">
      <alignment horizontal="center" vertical="center"/>
    </xf>
    <xf numFmtId="0" fontId="7" fillId="6" borderId="1" xfId="2" applyNumberFormat="1" applyFont="1" applyFill="1" applyBorder="1" applyAlignment="1">
      <alignment horizontal="center" vertical="center"/>
    </xf>
    <xf numFmtId="0" fontId="7" fillId="6" borderId="0" xfId="0" applyFont="1" applyFill="1">
      <alignment vertical="center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>
      <alignment horizontal="center" vertical="center"/>
    </xf>
    <xf numFmtId="176" fontId="7" fillId="8" borderId="1" xfId="0" applyNumberFormat="1" applyFont="1" applyFill="1" applyBorder="1" applyAlignment="1" applyProtection="1">
      <alignment horizontal="center" vertical="center"/>
      <protection locked="0"/>
    </xf>
    <xf numFmtId="178" fontId="7" fillId="8" borderId="1" xfId="2" applyNumberFormat="1" applyFont="1" applyFill="1" applyBorder="1" applyAlignment="1" applyProtection="1">
      <alignment horizontal="center" vertical="center"/>
      <protection locked="0"/>
    </xf>
    <xf numFmtId="176" fontId="7" fillId="8" borderId="1" xfId="0" applyNumberFormat="1" applyFont="1" applyFill="1" applyBorder="1" applyAlignment="1" applyProtection="1">
      <alignment vertical="center"/>
      <protection locked="0"/>
    </xf>
    <xf numFmtId="176" fontId="4" fillId="8" borderId="1" xfId="0" applyNumberFormat="1" applyFont="1" applyFill="1" applyBorder="1" applyAlignment="1" applyProtection="1">
      <alignment horizontal="center" vertical="center"/>
      <protection locked="0"/>
    </xf>
    <xf numFmtId="2" fontId="4" fillId="8" borderId="1" xfId="0" applyNumberFormat="1" applyFont="1" applyFill="1" applyBorder="1" applyAlignment="1" applyProtection="1">
      <alignment horizontal="center" vertical="center"/>
      <protection locked="0"/>
    </xf>
    <xf numFmtId="176" fontId="4" fillId="8" borderId="1" xfId="0" applyNumberFormat="1" applyFont="1" applyFill="1" applyBorder="1" applyAlignment="1" applyProtection="1">
      <alignment vertical="center"/>
      <protection locked="0"/>
    </xf>
    <xf numFmtId="179" fontId="7" fillId="8" borderId="1" xfId="2" applyNumberFormat="1" applyFont="1" applyFill="1" applyBorder="1" applyAlignment="1">
      <alignment horizontal="center" vertical="center"/>
    </xf>
    <xf numFmtId="0" fontId="7" fillId="8" borderId="1" xfId="2" applyNumberFormat="1" applyFont="1" applyFill="1" applyBorder="1" applyAlignment="1">
      <alignment horizontal="center" vertical="center"/>
    </xf>
    <xf numFmtId="0" fontId="7" fillId="8" borderId="0" xfId="0" applyFont="1" applyFill="1">
      <alignment vertical="center"/>
    </xf>
    <xf numFmtId="179" fontId="2" fillId="0" borderId="1" xfId="2" applyNumberFormat="1" applyFont="1" applyFill="1" applyBorder="1" applyAlignment="1">
      <alignment horizontal="center" vertical="center" shrinkToFit="1"/>
    </xf>
    <xf numFmtId="0" fontId="2" fillId="0" borderId="1" xfId="2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176" fontId="2" fillId="7" borderId="1" xfId="0" applyNumberFormat="1" applyFont="1" applyFill="1" applyBorder="1" applyAlignment="1" applyProtection="1">
      <alignment horizontal="left" vertical="center"/>
      <protection locked="0"/>
    </xf>
    <xf numFmtId="178" fontId="2" fillId="7" borderId="1" xfId="2" applyNumberFormat="1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left" vertical="center"/>
      <protection locked="0"/>
    </xf>
    <xf numFmtId="2" fontId="2" fillId="7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 wrapText="1"/>
    </xf>
    <xf numFmtId="176" fontId="2" fillId="8" borderId="1" xfId="0" applyNumberFormat="1" applyFont="1" applyFill="1" applyBorder="1" applyAlignment="1" applyProtection="1">
      <alignment horizontal="left" vertical="center"/>
      <protection locked="0"/>
    </xf>
    <xf numFmtId="0" fontId="2" fillId="8" borderId="1" xfId="0" applyFont="1" applyFill="1" applyBorder="1" applyAlignment="1" applyProtection="1">
      <alignment horizontal="left" vertical="center"/>
      <protection locked="0"/>
    </xf>
    <xf numFmtId="179" fontId="2" fillId="0" borderId="1" xfId="2" applyNumberFormat="1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/>
      <protection locked="0"/>
    </xf>
    <xf numFmtId="2" fontId="5" fillId="8" borderId="1" xfId="0" applyNumberFormat="1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left" vertical="center"/>
      <protection locked="0"/>
    </xf>
    <xf numFmtId="177" fontId="2" fillId="8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2" fillId="7" borderId="1" xfId="0" applyNumberFormat="1" applyFont="1" applyFill="1" applyBorder="1" applyAlignment="1">
      <alignment horizontal="center" vertical="center"/>
    </xf>
    <xf numFmtId="43" fontId="2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1" xfId="0" applyFont="1" applyFill="1" applyBorder="1" applyAlignment="1" applyProtection="1">
      <alignment horizontal="left" vertical="center"/>
      <protection locked="0"/>
    </xf>
    <xf numFmtId="177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43" fontId="7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177" fontId="4" fillId="6" borderId="1" xfId="0" applyNumberFormat="1" applyFont="1" applyFill="1" applyBorder="1" applyAlignment="1">
      <alignment horizontal="center" vertical="center"/>
    </xf>
    <xf numFmtId="177" fontId="7" fillId="6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43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3" fontId="7" fillId="8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8" borderId="1" xfId="0" applyFont="1" applyFill="1" applyBorder="1" applyAlignment="1" applyProtection="1">
      <alignment horizontal="left" vertical="center"/>
      <protection locked="0"/>
    </xf>
    <xf numFmtId="0" fontId="4" fillId="8" borderId="1" xfId="0" applyFont="1" applyFill="1" applyBorder="1" applyAlignment="1" applyProtection="1">
      <alignment horizontal="center" vertical="center"/>
      <protection locked="0"/>
    </xf>
    <xf numFmtId="0" fontId="4" fillId="8" borderId="1" xfId="0" applyFont="1" applyFill="1" applyBorder="1" applyAlignment="1" applyProtection="1">
      <alignment horizontal="left" vertical="center"/>
      <protection locked="0"/>
    </xf>
    <xf numFmtId="177" fontId="7" fillId="8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8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4" xfId="0" quotePrefix="1" applyFont="1" applyFill="1" applyBorder="1" applyAlignment="1">
      <alignment horizontal="center" vertical="center" wrapText="1"/>
    </xf>
    <xf numFmtId="0" fontId="10" fillId="3" borderId="5" xfId="0" quotePrefix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180" fontId="10" fillId="5" borderId="1" xfId="0" applyNumberFormat="1" applyFont="1" applyFill="1" applyBorder="1" applyAlignment="1">
      <alignment horizontal="center" vertical="center" wrapText="1" shrinkToFi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</cellXfs>
  <cellStyles count="3">
    <cellStyle name="#,##0 2 2 2 2 2 2" xfId="1"/>
    <cellStyle name="쉼표 [0]" xfId="2" builtinId="6"/>
    <cellStyle name="표준" xfId="0" builtinId="0"/>
  </cellStyles>
  <dxfs count="0"/>
  <tableStyles count="0" defaultTableStyle="TableStyleMedium2" defaultPivotStyle="PivotStyleLight16"/>
  <colors>
    <mruColors>
      <color rgb="FFFFFFCC"/>
      <color rgb="FFFEACAC"/>
      <color rgb="FF0000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330"/>
  <sheetViews>
    <sheetView showZeros="0" tabSelected="1" view="pageBreakPreview" topLeftCell="A2" zoomScale="85" zoomScaleNormal="55" zoomScaleSheetLayoutView="85" workbookViewId="0">
      <selection activeCell="G19" sqref="G19"/>
    </sheetView>
  </sheetViews>
  <sheetFormatPr defaultColWidth="9" defaultRowHeight="15" customHeight="1" x14ac:dyDescent="0.3"/>
  <cols>
    <col min="1" max="1" width="7.5" style="5" bestFit="1" customWidth="1"/>
    <col min="2" max="2" width="7.5" style="5" customWidth="1"/>
    <col min="3" max="4" width="9" style="5" customWidth="1"/>
    <col min="5" max="5" width="11.875" style="8" customWidth="1"/>
    <col min="6" max="6" width="7.75" style="8" customWidth="1"/>
    <col min="7" max="7" width="7.75" style="5" customWidth="1"/>
    <col min="8" max="8" width="8.25" style="5" hidden="1" customWidth="1"/>
    <col min="9" max="10" width="37.625" style="5" hidden="1" customWidth="1"/>
    <col min="11" max="11" width="8.25" style="5" customWidth="1"/>
    <col min="12" max="13" width="37.625" style="5" customWidth="1"/>
    <col min="14" max="15" width="7.5" style="8" customWidth="1"/>
    <col min="16" max="17" width="8.875" style="8" customWidth="1"/>
    <col min="18" max="18" width="12" style="8" customWidth="1"/>
    <col min="19" max="19" width="7.625" style="8" customWidth="1"/>
    <col min="20" max="20" width="8.125" style="8" customWidth="1"/>
    <col min="21" max="22" width="25.625" style="5" customWidth="1"/>
    <col min="23" max="24" width="7.75" style="16" hidden="1" customWidth="1"/>
    <col min="25" max="25" width="5.625" style="16" customWidth="1"/>
    <col min="26" max="26" width="6.625" style="17" customWidth="1"/>
    <col min="27" max="28" width="8.125" style="17" customWidth="1"/>
    <col min="29" max="29" width="4.375" style="17" customWidth="1"/>
    <col min="30" max="62" width="8.125" style="17" customWidth="1"/>
    <col min="63" max="63" width="9" style="17" customWidth="1"/>
    <col min="64" max="67" width="8.125" style="17" customWidth="1"/>
    <col min="68" max="69" width="9.625" style="17" customWidth="1"/>
    <col min="70" max="74" width="8.625" style="17" customWidth="1"/>
    <col min="75" max="75" width="45.625" style="16" customWidth="1"/>
    <col min="76" max="76" width="14" style="5" bestFit="1" customWidth="1"/>
    <col min="77" max="16384" width="9" style="5"/>
  </cols>
  <sheetData>
    <row r="1" spans="1:75" ht="15" hidden="1" customHeight="1" x14ac:dyDescent="0.3"/>
    <row r="2" spans="1:75" ht="30" customHeight="1" x14ac:dyDescent="0.3">
      <c r="A2" s="4" t="s">
        <v>221</v>
      </c>
      <c r="B2" s="4"/>
      <c r="Y2" s="17"/>
      <c r="AC2" s="5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P2" s="16"/>
      <c r="BQ2" s="16"/>
    </row>
    <row r="3" spans="1:75" ht="20.45" customHeight="1" x14ac:dyDescent="0.3">
      <c r="A3" s="260" t="s">
        <v>56</v>
      </c>
      <c r="B3" s="260" t="s">
        <v>410</v>
      </c>
      <c r="C3" s="260"/>
      <c r="D3" s="253" t="s">
        <v>224</v>
      </c>
      <c r="E3" s="253" t="s">
        <v>60</v>
      </c>
      <c r="F3" s="253" t="s">
        <v>411</v>
      </c>
      <c r="G3" s="253" t="s">
        <v>61</v>
      </c>
      <c r="H3" s="253" t="s">
        <v>853</v>
      </c>
      <c r="I3" s="253"/>
      <c r="J3" s="253"/>
      <c r="K3" s="253" t="s">
        <v>1751</v>
      </c>
      <c r="L3" s="253"/>
      <c r="M3" s="253"/>
      <c r="N3" s="264" t="s">
        <v>1721</v>
      </c>
      <c r="O3" s="265"/>
      <c r="P3" s="265"/>
      <c r="Q3" s="265"/>
      <c r="R3" s="265"/>
      <c r="S3" s="265"/>
      <c r="T3" s="265"/>
      <c r="U3" s="265"/>
      <c r="V3" s="266"/>
      <c r="W3" s="251" t="s">
        <v>211</v>
      </c>
      <c r="X3" s="254" t="s">
        <v>212</v>
      </c>
      <c r="Y3" s="284" t="s">
        <v>1805</v>
      </c>
      <c r="Z3" s="285"/>
      <c r="AA3" s="57"/>
      <c r="AB3" s="58"/>
      <c r="AC3" s="63"/>
      <c r="AD3" s="251" t="s">
        <v>1833</v>
      </c>
      <c r="AE3" s="251"/>
      <c r="AF3" s="251"/>
      <c r="AG3" s="248" t="s">
        <v>1718</v>
      </c>
      <c r="AH3" s="284" t="s">
        <v>57</v>
      </c>
      <c r="AI3" s="288"/>
      <c r="AJ3" s="285"/>
      <c r="AK3" s="252" t="s">
        <v>1725</v>
      </c>
      <c r="AL3" s="252"/>
      <c r="AM3" s="252"/>
      <c r="AN3" s="252"/>
      <c r="AO3" s="252"/>
      <c r="AP3" s="252"/>
      <c r="AQ3" s="252"/>
      <c r="AR3" s="252"/>
      <c r="AS3" s="252"/>
      <c r="AT3" s="254" t="s">
        <v>207</v>
      </c>
      <c r="AU3" s="254"/>
      <c r="AV3" s="254"/>
      <c r="AW3" s="254"/>
      <c r="AX3" s="254"/>
      <c r="AY3" s="254"/>
      <c r="AZ3" s="254"/>
      <c r="BA3" s="254"/>
      <c r="BB3" s="254"/>
      <c r="BC3" s="18" t="s">
        <v>208</v>
      </c>
      <c r="BD3" s="18"/>
      <c r="BE3" s="18"/>
      <c r="BF3" s="18"/>
      <c r="BG3" s="18"/>
      <c r="BH3" s="18"/>
      <c r="BI3" s="18"/>
      <c r="BJ3" s="18"/>
      <c r="BK3" s="248" t="s">
        <v>1726</v>
      </c>
      <c r="BL3" s="254" t="s">
        <v>1731</v>
      </c>
      <c r="BM3" s="254"/>
      <c r="BN3" s="254"/>
      <c r="BO3" s="254"/>
      <c r="BP3" s="252" t="s">
        <v>58</v>
      </c>
      <c r="BQ3" s="242" t="s">
        <v>209</v>
      </c>
      <c r="BR3" s="243"/>
      <c r="BS3" s="242" t="s">
        <v>210</v>
      </c>
      <c r="BT3" s="243"/>
      <c r="BU3" s="242" t="s">
        <v>1748</v>
      </c>
      <c r="BV3" s="243"/>
      <c r="BW3" s="251" t="s">
        <v>59</v>
      </c>
    </row>
    <row r="4" spans="1:75" ht="20.45" customHeight="1" x14ac:dyDescent="0.3">
      <c r="A4" s="279"/>
      <c r="B4" s="260"/>
      <c r="C4" s="260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67"/>
      <c r="O4" s="268"/>
      <c r="P4" s="268"/>
      <c r="Q4" s="268"/>
      <c r="R4" s="268"/>
      <c r="S4" s="268"/>
      <c r="T4" s="268"/>
      <c r="U4" s="268"/>
      <c r="V4" s="269"/>
      <c r="W4" s="251"/>
      <c r="X4" s="254"/>
      <c r="Y4" s="286"/>
      <c r="Z4" s="287"/>
      <c r="AA4" s="61"/>
      <c r="AB4" s="62"/>
      <c r="AC4" s="64"/>
      <c r="AD4" s="251"/>
      <c r="AE4" s="251"/>
      <c r="AF4" s="251"/>
      <c r="AG4" s="249"/>
      <c r="AH4" s="286"/>
      <c r="AI4" s="289"/>
      <c r="AJ4" s="287"/>
      <c r="AK4" s="252"/>
      <c r="AL4" s="252"/>
      <c r="AM4" s="252"/>
      <c r="AN4" s="252"/>
      <c r="AO4" s="252"/>
      <c r="AP4" s="252"/>
      <c r="AQ4" s="252"/>
      <c r="AR4" s="252"/>
      <c r="AS4" s="252"/>
      <c r="AT4" s="254"/>
      <c r="AU4" s="254"/>
      <c r="AV4" s="254"/>
      <c r="AW4" s="254"/>
      <c r="AX4" s="254"/>
      <c r="AY4" s="254"/>
      <c r="AZ4" s="254"/>
      <c r="BA4" s="254"/>
      <c r="BB4" s="254"/>
      <c r="BC4" s="18" t="s">
        <v>1762</v>
      </c>
      <c r="BD4" s="18"/>
      <c r="BE4" s="18" t="s">
        <v>1763</v>
      </c>
      <c r="BF4" s="18"/>
      <c r="BG4" s="18" t="s">
        <v>1764</v>
      </c>
      <c r="BH4" s="18"/>
      <c r="BI4" s="18" t="s">
        <v>1765</v>
      </c>
      <c r="BJ4" s="18"/>
      <c r="BK4" s="263"/>
      <c r="BL4" s="254"/>
      <c r="BM4" s="254"/>
      <c r="BN4" s="254"/>
      <c r="BO4" s="254"/>
      <c r="BP4" s="252"/>
      <c r="BQ4" s="244"/>
      <c r="BR4" s="245"/>
      <c r="BS4" s="244"/>
      <c r="BT4" s="245"/>
      <c r="BU4" s="244"/>
      <c r="BV4" s="245"/>
      <c r="BW4" s="251"/>
    </row>
    <row r="5" spans="1:75" s="54" customFormat="1" ht="20.45" customHeight="1" x14ac:dyDescent="0.3">
      <c r="A5" s="279"/>
      <c r="B5" s="260" t="s">
        <v>219</v>
      </c>
      <c r="C5" s="260" t="s">
        <v>220</v>
      </c>
      <c r="D5" s="253"/>
      <c r="E5" s="253"/>
      <c r="F5" s="253"/>
      <c r="G5" s="253"/>
      <c r="H5" s="260" t="s">
        <v>409</v>
      </c>
      <c r="I5" s="253" t="s">
        <v>222</v>
      </c>
      <c r="J5" s="253" t="s">
        <v>223</v>
      </c>
      <c r="K5" s="260" t="s">
        <v>409</v>
      </c>
      <c r="L5" s="253" t="s">
        <v>222</v>
      </c>
      <c r="M5" s="253" t="s">
        <v>223</v>
      </c>
      <c r="N5" s="257" t="s">
        <v>866</v>
      </c>
      <c r="O5" s="257" t="s">
        <v>856</v>
      </c>
      <c r="P5" s="259" t="s">
        <v>857</v>
      </c>
      <c r="Q5" s="257" t="s">
        <v>854</v>
      </c>
      <c r="R5" s="257" t="s">
        <v>855</v>
      </c>
      <c r="S5" s="257" t="s">
        <v>1219</v>
      </c>
      <c r="T5" s="260" t="s">
        <v>409</v>
      </c>
      <c r="U5" s="253" t="s">
        <v>222</v>
      </c>
      <c r="V5" s="253" t="s">
        <v>223</v>
      </c>
      <c r="W5" s="251"/>
      <c r="X5" s="254"/>
      <c r="Y5" s="262" t="s">
        <v>884</v>
      </c>
      <c r="Z5" s="262" t="s">
        <v>868</v>
      </c>
      <c r="AA5" s="61"/>
      <c r="AB5" s="62"/>
      <c r="AC5" s="64"/>
      <c r="AD5" s="262" t="s">
        <v>62</v>
      </c>
      <c r="AE5" s="248" t="s">
        <v>1752</v>
      </c>
      <c r="AF5" s="248" t="s">
        <v>1753</v>
      </c>
      <c r="AG5" s="248" t="s">
        <v>1752</v>
      </c>
      <c r="AH5" s="262" t="s">
        <v>62</v>
      </c>
      <c r="AI5" s="262" t="s">
        <v>1752</v>
      </c>
      <c r="AJ5" s="262" t="s">
        <v>1753</v>
      </c>
      <c r="AK5" s="254" t="s">
        <v>62</v>
      </c>
      <c r="AL5" s="19" t="s">
        <v>1754</v>
      </c>
      <c r="AM5" s="20"/>
      <c r="AN5" s="19" t="s">
        <v>1755</v>
      </c>
      <c r="AO5" s="19"/>
      <c r="AP5" s="19" t="s">
        <v>1756</v>
      </c>
      <c r="AQ5" s="20"/>
      <c r="AR5" s="19" t="s">
        <v>1757</v>
      </c>
      <c r="AS5" s="19"/>
      <c r="AT5" s="254" t="s">
        <v>62</v>
      </c>
      <c r="AU5" s="19" t="s">
        <v>1758</v>
      </c>
      <c r="AV5" s="19"/>
      <c r="AW5" s="19" t="s">
        <v>1759</v>
      </c>
      <c r="AX5" s="19"/>
      <c r="AY5" s="19" t="s">
        <v>1760</v>
      </c>
      <c r="AZ5" s="19"/>
      <c r="BA5" s="255" t="s">
        <v>1761</v>
      </c>
      <c r="BB5" s="256"/>
      <c r="BC5" s="251" t="s">
        <v>4</v>
      </c>
      <c r="BD5" s="251" t="s">
        <v>213</v>
      </c>
      <c r="BE5" s="254" t="s">
        <v>214</v>
      </c>
      <c r="BF5" s="248" t="s">
        <v>1723</v>
      </c>
      <c r="BG5" s="251" t="s">
        <v>4</v>
      </c>
      <c r="BH5" s="251" t="s">
        <v>213</v>
      </c>
      <c r="BI5" s="254" t="s">
        <v>214</v>
      </c>
      <c r="BJ5" s="248" t="s">
        <v>1723</v>
      </c>
      <c r="BK5" s="263"/>
      <c r="BL5" s="255" t="s">
        <v>1727</v>
      </c>
      <c r="BM5" s="256"/>
      <c r="BN5" s="255" t="s">
        <v>1728</v>
      </c>
      <c r="BO5" s="256"/>
      <c r="BP5" s="252"/>
      <c r="BQ5" s="246" t="s">
        <v>1719</v>
      </c>
      <c r="BR5" s="248" t="s">
        <v>1720</v>
      </c>
      <c r="BS5" s="246" t="s">
        <v>1719</v>
      </c>
      <c r="BT5" s="248" t="s">
        <v>1720</v>
      </c>
      <c r="BU5" s="246" t="s">
        <v>1719</v>
      </c>
      <c r="BV5" s="248" t="s">
        <v>1720</v>
      </c>
      <c r="BW5" s="251"/>
    </row>
    <row r="6" spans="1:75" s="54" customFormat="1" ht="20.45" customHeight="1" x14ac:dyDescent="0.3">
      <c r="A6" s="279"/>
      <c r="B6" s="260"/>
      <c r="C6" s="260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8"/>
      <c r="O6" s="258"/>
      <c r="P6" s="258"/>
      <c r="Q6" s="258"/>
      <c r="R6" s="258"/>
      <c r="S6" s="258"/>
      <c r="T6" s="253"/>
      <c r="U6" s="253"/>
      <c r="V6" s="253"/>
      <c r="W6" s="251"/>
      <c r="X6" s="254"/>
      <c r="Y6" s="249"/>
      <c r="Z6" s="249"/>
      <c r="AA6" s="59"/>
      <c r="AB6" s="60"/>
      <c r="AC6" s="65"/>
      <c r="AD6" s="249"/>
      <c r="AE6" s="290"/>
      <c r="AF6" s="290"/>
      <c r="AG6" s="290"/>
      <c r="AH6" s="249"/>
      <c r="AI6" s="249"/>
      <c r="AJ6" s="249"/>
      <c r="AK6" s="254"/>
      <c r="AL6" s="52" t="s">
        <v>215</v>
      </c>
      <c r="AM6" s="53" t="s">
        <v>216</v>
      </c>
      <c r="AN6" s="52" t="s">
        <v>215</v>
      </c>
      <c r="AO6" s="53" t="s">
        <v>216</v>
      </c>
      <c r="AP6" s="52" t="s">
        <v>215</v>
      </c>
      <c r="AQ6" s="53" t="s">
        <v>216</v>
      </c>
      <c r="AR6" s="52" t="s">
        <v>215</v>
      </c>
      <c r="AS6" s="53" t="s">
        <v>216</v>
      </c>
      <c r="AT6" s="254"/>
      <c r="AU6" s="52" t="s">
        <v>217</v>
      </c>
      <c r="AV6" s="52" t="s">
        <v>218</v>
      </c>
      <c r="AW6" s="52" t="s">
        <v>219</v>
      </c>
      <c r="AX6" s="52" t="s">
        <v>220</v>
      </c>
      <c r="AY6" s="52" t="s">
        <v>217</v>
      </c>
      <c r="AZ6" s="52" t="s">
        <v>218</v>
      </c>
      <c r="BA6" s="52" t="s">
        <v>219</v>
      </c>
      <c r="BB6" s="52" t="s">
        <v>220</v>
      </c>
      <c r="BC6" s="251"/>
      <c r="BD6" s="251"/>
      <c r="BE6" s="251"/>
      <c r="BF6" s="249"/>
      <c r="BG6" s="251"/>
      <c r="BH6" s="251"/>
      <c r="BI6" s="251"/>
      <c r="BJ6" s="249"/>
      <c r="BK6" s="249"/>
      <c r="BL6" s="51" t="s">
        <v>1729</v>
      </c>
      <c r="BM6" s="51" t="s">
        <v>1730</v>
      </c>
      <c r="BN6" s="51" t="s">
        <v>1729</v>
      </c>
      <c r="BO6" s="51" t="s">
        <v>1730</v>
      </c>
      <c r="BP6" s="261"/>
      <c r="BQ6" s="247"/>
      <c r="BR6" s="249"/>
      <c r="BS6" s="247"/>
      <c r="BT6" s="249"/>
      <c r="BU6" s="247"/>
      <c r="BV6" s="249"/>
      <c r="BW6" s="251"/>
    </row>
    <row r="7" spans="1:75" s="70" customFormat="1" ht="20.45" customHeight="1" x14ac:dyDescent="0.3">
      <c r="B7" s="71"/>
      <c r="C7" s="71"/>
      <c r="D7" s="2"/>
      <c r="E7" s="2"/>
      <c r="F7" s="2"/>
      <c r="G7" s="2"/>
      <c r="H7" s="2"/>
      <c r="I7" s="2"/>
      <c r="J7" s="2"/>
      <c r="K7" s="2"/>
      <c r="L7" s="2"/>
      <c r="M7" s="2"/>
      <c r="N7" s="2" t="s">
        <v>867</v>
      </c>
      <c r="O7" s="2">
        <v>1</v>
      </c>
      <c r="P7" s="2" t="s">
        <v>858</v>
      </c>
      <c r="Q7" s="2" t="s">
        <v>859</v>
      </c>
      <c r="R7" s="2" t="s">
        <v>860</v>
      </c>
      <c r="S7" s="2">
        <v>3</v>
      </c>
      <c r="T7" s="72">
        <v>9</v>
      </c>
      <c r="U7" s="73" t="s">
        <v>861</v>
      </c>
      <c r="V7" s="73" t="s">
        <v>862</v>
      </c>
      <c r="W7" s="2"/>
      <c r="X7" s="71"/>
      <c r="Y7" s="74"/>
      <c r="Z7" s="2" t="s">
        <v>1769</v>
      </c>
      <c r="AA7" s="2"/>
      <c r="AB7" s="2"/>
      <c r="AC7" s="2"/>
      <c r="AD7" s="2">
        <f>SUM(AE7:AF7)</f>
        <v>0</v>
      </c>
      <c r="AE7" s="2"/>
      <c r="AF7" s="2"/>
      <c r="AG7" s="2"/>
      <c r="AH7" s="2"/>
      <c r="AI7" s="2"/>
      <c r="AJ7" s="2"/>
      <c r="AK7" s="71"/>
      <c r="AL7" s="71"/>
      <c r="AM7" s="75"/>
      <c r="AN7" s="75"/>
      <c r="AO7" s="75"/>
      <c r="AP7" s="75"/>
      <c r="AQ7" s="75"/>
      <c r="AR7" s="71"/>
      <c r="AS7" s="75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2"/>
      <c r="BH7" s="2"/>
      <c r="BI7" s="2"/>
      <c r="BJ7" s="2"/>
      <c r="BK7" s="2"/>
      <c r="BL7" s="2"/>
      <c r="BM7" s="2"/>
      <c r="BN7" s="2"/>
      <c r="BO7" s="2"/>
      <c r="BP7" s="2"/>
      <c r="BQ7" s="76"/>
      <c r="BR7" s="2"/>
      <c r="BS7" s="2"/>
      <c r="BT7" s="2"/>
      <c r="BU7" s="2"/>
      <c r="BV7" s="2"/>
      <c r="BW7" s="2"/>
    </row>
    <row r="8" spans="1:75" s="88" customFormat="1" ht="20.45" customHeight="1" x14ac:dyDescent="0.3">
      <c r="A8" s="81"/>
      <c r="B8" s="82"/>
      <c r="C8" s="82"/>
      <c r="D8" s="83"/>
      <c r="E8" s="83"/>
      <c r="F8" s="83"/>
      <c r="G8" s="83"/>
      <c r="H8" s="83"/>
      <c r="I8" s="83"/>
      <c r="J8" s="83"/>
      <c r="K8" s="83"/>
      <c r="L8" s="83"/>
      <c r="M8" s="83"/>
      <c r="N8" s="83" t="s">
        <v>867</v>
      </c>
      <c r="O8" s="83">
        <v>3</v>
      </c>
      <c r="P8" s="83" t="s">
        <v>872</v>
      </c>
      <c r="Q8" s="83" t="s">
        <v>873</v>
      </c>
      <c r="R8" s="83" t="s">
        <v>874</v>
      </c>
      <c r="S8" s="83">
        <v>17</v>
      </c>
      <c r="T8" s="84">
        <v>5</v>
      </c>
      <c r="U8" s="73" t="s">
        <v>875</v>
      </c>
      <c r="V8" s="73" t="s">
        <v>876</v>
      </c>
      <c r="W8" s="83"/>
      <c r="X8" s="82"/>
      <c r="Y8" s="85"/>
      <c r="Z8" s="83" t="s">
        <v>199</v>
      </c>
      <c r="AA8" s="83"/>
      <c r="AB8" s="83"/>
      <c r="AC8" s="83"/>
      <c r="AD8" s="2">
        <f t="shared" ref="AD8:AD46" si="0">SUM(AE8:AF8)</f>
        <v>0</v>
      </c>
      <c r="AE8" s="83"/>
      <c r="AF8" s="83"/>
      <c r="AG8" s="83"/>
      <c r="AH8" s="83"/>
      <c r="AI8" s="83"/>
      <c r="AJ8" s="83"/>
      <c r="AK8" s="82"/>
      <c r="AL8" s="82"/>
      <c r="AM8" s="86"/>
      <c r="AN8" s="86"/>
      <c r="AO8" s="86"/>
      <c r="AP8" s="86"/>
      <c r="AQ8" s="86"/>
      <c r="AR8" s="82"/>
      <c r="AS8" s="86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7"/>
      <c r="BR8" s="83"/>
      <c r="BS8" s="83"/>
      <c r="BT8" s="83"/>
      <c r="BU8" s="2"/>
      <c r="BV8" s="2"/>
      <c r="BW8" s="83"/>
    </row>
    <row r="9" spans="1:75" s="88" customFormat="1" ht="20.45" customHeight="1" x14ac:dyDescent="0.3">
      <c r="A9" s="81"/>
      <c r="B9" s="82"/>
      <c r="C9" s="82"/>
      <c r="D9" s="83"/>
      <c r="E9" s="83"/>
      <c r="F9" s="83"/>
      <c r="G9" s="83"/>
      <c r="H9" s="83"/>
      <c r="I9" s="83"/>
      <c r="J9" s="83"/>
      <c r="K9" s="83"/>
      <c r="L9" s="83"/>
      <c r="M9" s="83"/>
      <c r="N9" s="83" t="s">
        <v>867</v>
      </c>
      <c r="O9" s="83">
        <v>4</v>
      </c>
      <c r="P9" s="83" t="s">
        <v>858</v>
      </c>
      <c r="Q9" s="83" t="s">
        <v>859</v>
      </c>
      <c r="R9" s="83" t="s">
        <v>877</v>
      </c>
      <c r="S9" s="83">
        <v>38</v>
      </c>
      <c r="T9" s="84">
        <v>1</v>
      </c>
      <c r="U9" s="73" t="s">
        <v>878</v>
      </c>
      <c r="V9" s="73" t="s">
        <v>879</v>
      </c>
      <c r="W9" s="83"/>
      <c r="X9" s="82"/>
      <c r="Y9" s="85"/>
      <c r="Z9" s="83" t="s">
        <v>199</v>
      </c>
      <c r="AA9" s="83"/>
      <c r="AB9" s="83"/>
      <c r="AC9" s="83"/>
      <c r="AD9" s="2">
        <f t="shared" si="0"/>
        <v>0</v>
      </c>
      <c r="AE9" s="83"/>
      <c r="AF9" s="83"/>
      <c r="AG9" s="83"/>
      <c r="AH9" s="83"/>
      <c r="AI9" s="83"/>
      <c r="AJ9" s="83"/>
      <c r="AK9" s="82"/>
      <c r="AL9" s="82"/>
      <c r="AM9" s="86"/>
      <c r="AN9" s="86"/>
      <c r="AO9" s="86"/>
      <c r="AP9" s="86"/>
      <c r="AQ9" s="86"/>
      <c r="AR9" s="82"/>
      <c r="AS9" s="86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7"/>
      <c r="BR9" s="83"/>
      <c r="BS9" s="83"/>
      <c r="BT9" s="83"/>
      <c r="BU9" s="2"/>
      <c r="BV9" s="2"/>
      <c r="BW9" s="83"/>
    </row>
    <row r="10" spans="1:75" s="88" customFormat="1" ht="20.45" customHeight="1" x14ac:dyDescent="0.3">
      <c r="A10" s="81"/>
      <c r="B10" s="82"/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 t="s">
        <v>867</v>
      </c>
      <c r="O10" s="83">
        <v>7</v>
      </c>
      <c r="P10" s="83" t="s">
        <v>872</v>
      </c>
      <c r="Q10" s="83" t="s">
        <v>873</v>
      </c>
      <c r="R10" s="83" t="s">
        <v>889</v>
      </c>
      <c r="S10" s="83">
        <v>39</v>
      </c>
      <c r="T10" s="84">
        <v>7</v>
      </c>
      <c r="U10" s="73" t="s">
        <v>890</v>
      </c>
      <c r="V10" s="73" t="s">
        <v>891</v>
      </c>
      <c r="W10" s="83"/>
      <c r="X10" s="82"/>
      <c r="Y10" s="85"/>
      <c r="Z10" s="83" t="s">
        <v>199</v>
      </c>
      <c r="AA10" s="83"/>
      <c r="AB10" s="83"/>
      <c r="AC10" s="83"/>
      <c r="AD10" s="2">
        <f t="shared" si="0"/>
        <v>0</v>
      </c>
      <c r="AE10" s="83"/>
      <c r="AF10" s="83"/>
      <c r="AG10" s="83"/>
      <c r="AH10" s="83"/>
      <c r="AI10" s="83"/>
      <c r="AJ10" s="83"/>
      <c r="AK10" s="82"/>
      <c r="AL10" s="82"/>
      <c r="AM10" s="86"/>
      <c r="AN10" s="86"/>
      <c r="AO10" s="86"/>
      <c r="AP10" s="86"/>
      <c r="AQ10" s="86"/>
      <c r="AR10" s="82"/>
      <c r="AS10" s="86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7"/>
      <c r="BR10" s="83"/>
      <c r="BS10" s="83"/>
      <c r="BT10" s="83"/>
      <c r="BU10" s="2"/>
      <c r="BV10" s="2"/>
      <c r="BW10" s="83"/>
    </row>
    <row r="11" spans="1:75" s="88" customFormat="1" ht="20.45" customHeight="1" x14ac:dyDescent="0.3">
      <c r="A11" s="81"/>
      <c r="B11" s="82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 t="s">
        <v>867</v>
      </c>
      <c r="O11" s="83">
        <v>12</v>
      </c>
      <c r="P11" s="83" t="s">
        <v>858</v>
      </c>
      <c r="Q11" s="83" t="s">
        <v>859</v>
      </c>
      <c r="R11" s="83" t="s">
        <v>904</v>
      </c>
      <c r="S11" s="83">
        <v>45</v>
      </c>
      <c r="T11" s="84">
        <v>1.4350000000000001</v>
      </c>
      <c r="U11" s="73" t="s">
        <v>905</v>
      </c>
      <c r="V11" s="73" t="s">
        <v>906</v>
      </c>
      <c r="W11" s="83"/>
      <c r="X11" s="82"/>
      <c r="Y11" s="85"/>
      <c r="Z11" s="83" t="s">
        <v>1769</v>
      </c>
      <c r="AA11" s="83"/>
      <c r="AB11" s="83"/>
      <c r="AC11" s="83"/>
      <c r="AD11" s="2">
        <f t="shared" si="0"/>
        <v>0</v>
      </c>
      <c r="AE11" s="83"/>
      <c r="AF11" s="83"/>
      <c r="AG11" s="83"/>
      <c r="AH11" s="83"/>
      <c r="AI11" s="83"/>
      <c r="AJ11" s="83"/>
      <c r="AK11" s="82"/>
      <c r="AL11" s="82"/>
      <c r="AM11" s="86"/>
      <c r="AN11" s="86"/>
      <c r="AO11" s="86"/>
      <c r="AP11" s="86"/>
      <c r="AQ11" s="86"/>
      <c r="AR11" s="82"/>
      <c r="AS11" s="86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7"/>
      <c r="BR11" s="83"/>
      <c r="BS11" s="83"/>
      <c r="BT11" s="83"/>
      <c r="BU11" s="2"/>
      <c r="BV11" s="2"/>
      <c r="BW11" s="83"/>
    </row>
    <row r="12" spans="1:75" s="88" customFormat="1" ht="20.45" customHeight="1" x14ac:dyDescent="0.3">
      <c r="A12" s="81"/>
      <c r="B12" s="82"/>
      <c r="C12" s="82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 t="s">
        <v>867</v>
      </c>
      <c r="O12" s="83">
        <v>13</v>
      </c>
      <c r="P12" s="83" t="s">
        <v>858</v>
      </c>
      <c r="Q12" s="83" t="s">
        <v>873</v>
      </c>
      <c r="R12" s="83" t="s">
        <v>907</v>
      </c>
      <c r="S12" s="83">
        <v>45</v>
      </c>
      <c r="T12" s="84">
        <v>2</v>
      </c>
      <c r="U12" s="73" t="s">
        <v>908</v>
      </c>
      <c r="V12" s="73" t="s">
        <v>909</v>
      </c>
      <c r="W12" s="83"/>
      <c r="X12" s="82"/>
      <c r="Y12" s="85"/>
      <c r="Z12" s="83" t="s">
        <v>199</v>
      </c>
      <c r="AA12" s="83"/>
      <c r="AB12" s="83"/>
      <c r="AC12" s="83"/>
      <c r="AD12" s="2">
        <f t="shared" si="0"/>
        <v>0</v>
      </c>
      <c r="AE12" s="83"/>
      <c r="AF12" s="83"/>
      <c r="AG12" s="83"/>
      <c r="AH12" s="83"/>
      <c r="AI12" s="83"/>
      <c r="AJ12" s="83"/>
      <c r="AK12" s="82"/>
      <c r="AL12" s="82"/>
      <c r="AM12" s="86"/>
      <c r="AN12" s="86"/>
      <c r="AO12" s="86"/>
      <c r="AP12" s="86"/>
      <c r="AQ12" s="86"/>
      <c r="AR12" s="82"/>
      <c r="AS12" s="86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7"/>
      <c r="BR12" s="83"/>
      <c r="BS12" s="83"/>
      <c r="BT12" s="83"/>
      <c r="BU12" s="2"/>
      <c r="BV12" s="2"/>
      <c r="BW12" s="83"/>
    </row>
    <row r="13" spans="1:75" s="88" customFormat="1" ht="20.45" customHeight="1" x14ac:dyDescent="0.3">
      <c r="A13" s="81"/>
      <c r="B13" s="82"/>
      <c r="C13" s="82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 t="s">
        <v>867</v>
      </c>
      <c r="O13" s="83">
        <v>14</v>
      </c>
      <c r="P13" s="83" t="s">
        <v>872</v>
      </c>
      <c r="Q13" s="83" t="s">
        <v>873</v>
      </c>
      <c r="R13" s="83" t="s">
        <v>910</v>
      </c>
      <c r="S13" s="83">
        <v>45</v>
      </c>
      <c r="T13" s="84">
        <v>15</v>
      </c>
      <c r="U13" s="73" t="s">
        <v>911</v>
      </c>
      <c r="V13" s="73" t="s">
        <v>912</v>
      </c>
      <c r="W13" s="83"/>
      <c r="X13" s="82"/>
      <c r="Y13" s="85"/>
      <c r="Z13" s="83" t="s">
        <v>199</v>
      </c>
      <c r="AA13" s="83"/>
      <c r="AB13" s="83"/>
      <c r="AC13" s="83"/>
      <c r="AD13" s="2">
        <f t="shared" si="0"/>
        <v>0</v>
      </c>
      <c r="AE13" s="83"/>
      <c r="AF13" s="83"/>
      <c r="AG13" s="83"/>
      <c r="AH13" s="83"/>
      <c r="AI13" s="83"/>
      <c r="AJ13" s="83"/>
      <c r="AK13" s="82"/>
      <c r="AL13" s="82"/>
      <c r="AM13" s="86"/>
      <c r="AN13" s="86"/>
      <c r="AO13" s="86"/>
      <c r="AP13" s="86"/>
      <c r="AQ13" s="86"/>
      <c r="AR13" s="82"/>
      <c r="AS13" s="86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7"/>
      <c r="BR13" s="83"/>
      <c r="BS13" s="83"/>
      <c r="BT13" s="83"/>
      <c r="BU13" s="2"/>
      <c r="BV13" s="2"/>
      <c r="BW13" s="83"/>
    </row>
    <row r="14" spans="1:75" s="88" customFormat="1" ht="20.45" customHeight="1" x14ac:dyDescent="0.3">
      <c r="A14" s="81"/>
      <c r="B14" s="82"/>
      <c r="C14" s="82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 t="s">
        <v>916</v>
      </c>
      <c r="O14" s="83">
        <v>16</v>
      </c>
      <c r="P14" s="83" t="s">
        <v>917</v>
      </c>
      <c r="Q14" s="83" t="s">
        <v>918</v>
      </c>
      <c r="R14" s="83" t="s">
        <v>919</v>
      </c>
      <c r="S14" s="83">
        <v>77</v>
      </c>
      <c r="T14" s="84">
        <v>1</v>
      </c>
      <c r="U14" s="73" t="s">
        <v>920</v>
      </c>
      <c r="V14" s="73" t="s">
        <v>921</v>
      </c>
      <c r="W14" s="83"/>
      <c r="X14" s="82"/>
      <c r="Y14" s="85"/>
      <c r="Z14" s="83" t="s">
        <v>199</v>
      </c>
      <c r="AA14" s="83"/>
      <c r="AB14" s="83"/>
      <c r="AC14" s="83"/>
      <c r="AD14" s="2">
        <f t="shared" si="0"/>
        <v>0</v>
      </c>
      <c r="AE14" s="83"/>
      <c r="AF14" s="83"/>
      <c r="AG14" s="83"/>
      <c r="AH14" s="83"/>
      <c r="AI14" s="83"/>
      <c r="AJ14" s="83"/>
      <c r="AK14" s="82"/>
      <c r="AL14" s="82"/>
      <c r="AM14" s="86"/>
      <c r="AN14" s="86"/>
      <c r="AO14" s="86"/>
      <c r="AP14" s="86"/>
      <c r="AQ14" s="86"/>
      <c r="AR14" s="82"/>
      <c r="AS14" s="86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7"/>
      <c r="BR14" s="83"/>
      <c r="BS14" s="83"/>
      <c r="BT14" s="83"/>
      <c r="BU14" s="2"/>
      <c r="BV14" s="2"/>
      <c r="BW14" s="83"/>
    </row>
    <row r="15" spans="1:75" s="88" customFormat="1" ht="20.45" customHeight="1" x14ac:dyDescent="0.3">
      <c r="A15" s="81"/>
      <c r="B15" s="82"/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 t="s">
        <v>916</v>
      </c>
      <c r="O15" s="83">
        <v>17</v>
      </c>
      <c r="P15" s="83" t="s">
        <v>917</v>
      </c>
      <c r="Q15" s="83" t="s">
        <v>918</v>
      </c>
      <c r="R15" s="83" t="s">
        <v>922</v>
      </c>
      <c r="S15" s="83">
        <v>77</v>
      </c>
      <c r="T15" s="84">
        <v>2</v>
      </c>
      <c r="U15" s="73" t="s">
        <v>923</v>
      </c>
      <c r="V15" s="73" t="s">
        <v>924</v>
      </c>
      <c r="W15" s="83"/>
      <c r="X15" s="82"/>
      <c r="Y15" s="85"/>
      <c r="Z15" s="83" t="s">
        <v>1769</v>
      </c>
      <c r="AA15" s="83"/>
      <c r="AB15" s="83"/>
      <c r="AC15" s="83"/>
      <c r="AD15" s="2">
        <f t="shared" si="0"/>
        <v>0</v>
      </c>
      <c r="AE15" s="83"/>
      <c r="AF15" s="83"/>
      <c r="AG15" s="83"/>
      <c r="AH15" s="83"/>
      <c r="AI15" s="83"/>
      <c r="AJ15" s="83"/>
      <c r="AK15" s="82"/>
      <c r="AL15" s="82"/>
      <c r="AM15" s="86"/>
      <c r="AN15" s="86"/>
      <c r="AO15" s="86"/>
      <c r="AP15" s="86"/>
      <c r="AQ15" s="86"/>
      <c r="AR15" s="82"/>
      <c r="AS15" s="86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7"/>
      <c r="BR15" s="83"/>
      <c r="BS15" s="83"/>
      <c r="BT15" s="83"/>
      <c r="BU15" s="2"/>
      <c r="BV15" s="2"/>
      <c r="BW15" s="83"/>
    </row>
    <row r="16" spans="1:75" s="88" customFormat="1" ht="20.45" customHeight="1" x14ac:dyDescent="0.3">
      <c r="A16" s="81"/>
      <c r="B16" s="82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 t="s">
        <v>916</v>
      </c>
      <c r="O16" s="83">
        <v>18</v>
      </c>
      <c r="P16" s="83" t="s">
        <v>917</v>
      </c>
      <c r="Q16" s="83" t="s">
        <v>918</v>
      </c>
      <c r="R16" s="83" t="s">
        <v>925</v>
      </c>
      <c r="S16" s="83">
        <v>82</v>
      </c>
      <c r="T16" s="84">
        <v>5</v>
      </c>
      <c r="U16" s="73" t="s">
        <v>926</v>
      </c>
      <c r="V16" s="73" t="s">
        <v>927</v>
      </c>
      <c r="W16" s="83"/>
      <c r="X16" s="82"/>
      <c r="Y16" s="85"/>
      <c r="Z16" s="83" t="s">
        <v>199</v>
      </c>
      <c r="AA16" s="83"/>
      <c r="AB16" s="83"/>
      <c r="AC16" s="83"/>
      <c r="AD16" s="2">
        <f t="shared" si="0"/>
        <v>0</v>
      </c>
      <c r="AE16" s="83"/>
      <c r="AF16" s="83"/>
      <c r="AG16" s="83"/>
      <c r="AH16" s="83"/>
      <c r="AI16" s="83"/>
      <c r="AJ16" s="83"/>
      <c r="AK16" s="82"/>
      <c r="AL16" s="82"/>
      <c r="AM16" s="86"/>
      <c r="AN16" s="86"/>
      <c r="AO16" s="86"/>
      <c r="AP16" s="86"/>
      <c r="AQ16" s="86"/>
      <c r="AR16" s="82"/>
      <c r="AS16" s="86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7"/>
      <c r="BR16" s="83"/>
      <c r="BS16" s="83"/>
      <c r="BT16" s="83"/>
      <c r="BU16" s="2"/>
      <c r="BV16" s="2"/>
      <c r="BW16" s="83"/>
    </row>
    <row r="17" spans="1:75" s="88" customFormat="1" ht="20.45" customHeight="1" x14ac:dyDescent="0.3">
      <c r="A17" s="81"/>
      <c r="B17" s="82"/>
      <c r="C17" s="82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 t="s">
        <v>916</v>
      </c>
      <c r="O17" s="83">
        <v>23</v>
      </c>
      <c r="P17" s="83" t="s">
        <v>930</v>
      </c>
      <c r="Q17" s="83" t="s">
        <v>918</v>
      </c>
      <c r="R17" s="83" t="s">
        <v>943</v>
      </c>
      <c r="S17" s="83">
        <v>37</v>
      </c>
      <c r="T17" s="84">
        <v>1</v>
      </c>
      <c r="U17" s="73" t="s">
        <v>944</v>
      </c>
      <c r="V17" s="73" t="s">
        <v>945</v>
      </c>
      <c r="W17" s="83"/>
      <c r="X17" s="82"/>
      <c r="Y17" s="85"/>
      <c r="Z17" s="83" t="s">
        <v>1769</v>
      </c>
      <c r="AA17" s="83"/>
      <c r="AB17" s="83"/>
      <c r="AC17" s="83"/>
      <c r="AD17" s="2">
        <f t="shared" si="0"/>
        <v>0</v>
      </c>
      <c r="AE17" s="83"/>
      <c r="AF17" s="83"/>
      <c r="AG17" s="83"/>
      <c r="AH17" s="83"/>
      <c r="AI17" s="83"/>
      <c r="AJ17" s="83"/>
      <c r="AK17" s="82"/>
      <c r="AL17" s="82"/>
      <c r="AM17" s="86"/>
      <c r="AN17" s="86"/>
      <c r="AO17" s="86"/>
      <c r="AP17" s="86"/>
      <c r="AQ17" s="86"/>
      <c r="AR17" s="82"/>
      <c r="AS17" s="86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7"/>
      <c r="BR17" s="83"/>
      <c r="BS17" s="83"/>
      <c r="BT17" s="83"/>
      <c r="BU17" s="2"/>
      <c r="BV17" s="2"/>
      <c r="BW17" s="83"/>
    </row>
    <row r="18" spans="1:75" s="88" customFormat="1" ht="20.45" customHeight="1" x14ac:dyDescent="0.3">
      <c r="A18" s="81"/>
      <c r="B18" s="82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 t="s">
        <v>916</v>
      </c>
      <c r="O18" s="83">
        <v>27</v>
      </c>
      <c r="P18" s="83" t="s">
        <v>930</v>
      </c>
      <c r="Q18" s="83" t="s">
        <v>918</v>
      </c>
      <c r="R18" s="83" t="s">
        <v>955</v>
      </c>
      <c r="S18" s="83">
        <v>45</v>
      </c>
      <c r="T18" s="84">
        <v>2</v>
      </c>
      <c r="U18" s="73" t="s">
        <v>956</v>
      </c>
      <c r="V18" s="73" t="s">
        <v>957</v>
      </c>
      <c r="W18" s="83"/>
      <c r="X18" s="82"/>
      <c r="Y18" s="85"/>
      <c r="Z18" s="83" t="s">
        <v>199</v>
      </c>
      <c r="AA18" s="83"/>
      <c r="AB18" s="83"/>
      <c r="AC18" s="83"/>
      <c r="AD18" s="2">
        <f t="shared" si="0"/>
        <v>0</v>
      </c>
      <c r="AE18" s="83"/>
      <c r="AF18" s="83"/>
      <c r="AG18" s="83"/>
      <c r="AH18" s="83"/>
      <c r="AI18" s="83"/>
      <c r="AJ18" s="83"/>
      <c r="AK18" s="82"/>
      <c r="AL18" s="82"/>
      <c r="AM18" s="86"/>
      <c r="AN18" s="86"/>
      <c r="AO18" s="86"/>
      <c r="AP18" s="86"/>
      <c r="AQ18" s="86"/>
      <c r="AR18" s="82"/>
      <c r="AS18" s="86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7"/>
      <c r="BR18" s="83"/>
      <c r="BS18" s="83"/>
      <c r="BT18" s="83"/>
      <c r="BU18" s="2"/>
      <c r="BV18" s="2"/>
      <c r="BW18" s="83"/>
    </row>
    <row r="19" spans="1:75" s="88" customFormat="1" ht="20.45" customHeight="1" x14ac:dyDescent="0.3">
      <c r="A19" s="81"/>
      <c r="B19" s="8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 t="s">
        <v>916</v>
      </c>
      <c r="O19" s="83">
        <v>28</v>
      </c>
      <c r="P19" s="83" t="s">
        <v>930</v>
      </c>
      <c r="Q19" s="83" t="s">
        <v>918</v>
      </c>
      <c r="R19" s="83" t="s">
        <v>958</v>
      </c>
      <c r="S19" s="83">
        <v>46</v>
      </c>
      <c r="T19" s="84">
        <v>2</v>
      </c>
      <c r="U19" s="73" t="s">
        <v>959</v>
      </c>
      <c r="V19" s="73" t="s">
        <v>960</v>
      </c>
      <c r="W19" s="83"/>
      <c r="X19" s="82"/>
      <c r="Y19" s="85"/>
      <c r="Z19" s="83" t="s">
        <v>1769</v>
      </c>
      <c r="AA19" s="83"/>
      <c r="AB19" s="83"/>
      <c r="AC19" s="83"/>
      <c r="AD19" s="2">
        <f t="shared" si="0"/>
        <v>0</v>
      </c>
      <c r="AE19" s="83"/>
      <c r="AF19" s="83"/>
      <c r="AG19" s="83"/>
      <c r="AH19" s="83"/>
      <c r="AI19" s="83"/>
      <c r="AJ19" s="83"/>
      <c r="AK19" s="82"/>
      <c r="AL19" s="82"/>
      <c r="AM19" s="86"/>
      <c r="AN19" s="86"/>
      <c r="AO19" s="86"/>
      <c r="AP19" s="86"/>
      <c r="AQ19" s="86"/>
      <c r="AR19" s="82"/>
      <c r="AS19" s="86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7"/>
      <c r="BR19" s="83"/>
      <c r="BS19" s="83"/>
      <c r="BT19" s="83"/>
      <c r="BU19" s="2"/>
      <c r="BV19" s="2"/>
      <c r="BW19" s="83"/>
    </row>
    <row r="20" spans="1:75" s="88" customFormat="1" ht="20.45" customHeight="1" x14ac:dyDescent="0.3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 t="s">
        <v>916</v>
      </c>
      <c r="O20" s="83">
        <v>37</v>
      </c>
      <c r="P20" s="83" t="s">
        <v>976</v>
      </c>
      <c r="Q20" s="83" t="s">
        <v>977</v>
      </c>
      <c r="R20" s="83" t="s">
        <v>987</v>
      </c>
      <c r="S20" s="83">
        <v>82</v>
      </c>
      <c r="T20" s="84">
        <v>4</v>
      </c>
      <c r="U20" s="73" t="s">
        <v>988</v>
      </c>
      <c r="V20" s="73" t="s">
        <v>989</v>
      </c>
      <c r="W20" s="83"/>
      <c r="X20" s="82"/>
      <c r="Y20" s="85"/>
      <c r="Z20" s="83" t="s">
        <v>199</v>
      </c>
      <c r="AA20" s="83"/>
      <c r="AB20" s="83"/>
      <c r="AC20" s="83"/>
      <c r="AD20" s="2">
        <f t="shared" si="0"/>
        <v>0</v>
      </c>
      <c r="AE20" s="83"/>
      <c r="AF20" s="83"/>
      <c r="AG20" s="83"/>
      <c r="AH20" s="83"/>
      <c r="AI20" s="83"/>
      <c r="AJ20" s="83"/>
      <c r="AK20" s="82"/>
      <c r="AL20" s="82"/>
      <c r="AM20" s="86"/>
      <c r="AN20" s="86"/>
      <c r="AO20" s="86"/>
      <c r="AP20" s="86"/>
      <c r="AQ20" s="86"/>
      <c r="AR20" s="82"/>
      <c r="AS20" s="86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7"/>
      <c r="BR20" s="83"/>
      <c r="BS20" s="83"/>
      <c r="BT20" s="83"/>
      <c r="BU20" s="2"/>
      <c r="BV20" s="2"/>
      <c r="BW20" s="83"/>
    </row>
    <row r="21" spans="1:75" s="13" customFormat="1" ht="20.45" customHeight="1" x14ac:dyDescent="0.3">
      <c r="A21" s="98">
        <v>1</v>
      </c>
      <c r="B21" s="83" t="s">
        <v>63</v>
      </c>
      <c r="C21" s="99" t="s">
        <v>225</v>
      </c>
      <c r="D21" s="99" t="s">
        <v>0</v>
      </c>
      <c r="E21" s="98" t="s">
        <v>64</v>
      </c>
      <c r="F21" s="99" t="s">
        <v>412</v>
      </c>
      <c r="G21" s="100">
        <v>39</v>
      </c>
      <c r="H21" s="101">
        <v>3.8</v>
      </c>
      <c r="I21" s="102" t="s">
        <v>227</v>
      </c>
      <c r="J21" s="102" t="s">
        <v>250</v>
      </c>
      <c r="K21" s="101">
        <v>3.8</v>
      </c>
      <c r="L21" s="102" t="s">
        <v>227</v>
      </c>
      <c r="M21" s="102" t="s">
        <v>250</v>
      </c>
      <c r="N21" s="98" t="s">
        <v>868</v>
      </c>
      <c r="O21" s="98">
        <v>6</v>
      </c>
      <c r="P21" s="98" t="s">
        <v>858</v>
      </c>
      <c r="Q21" s="98" t="s">
        <v>873</v>
      </c>
      <c r="R21" s="98" t="s">
        <v>885</v>
      </c>
      <c r="S21" s="98" t="s">
        <v>886</v>
      </c>
      <c r="T21" s="103">
        <v>8</v>
      </c>
      <c r="U21" s="73" t="s">
        <v>887</v>
      </c>
      <c r="V21" s="73" t="s">
        <v>888</v>
      </c>
      <c r="W21" s="100" t="s">
        <v>765</v>
      </c>
      <c r="X21" s="100" t="s">
        <v>766</v>
      </c>
      <c r="Y21" s="98" t="s">
        <v>1</v>
      </c>
      <c r="Z21" s="98" t="s">
        <v>199</v>
      </c>
      <c r="AA21" s="98">
        <f t="shared" ref="AA21:AA45" si="1">SUM(AB21,AF21)</f>
        <v>0</v>
      </c>
      <c r="AB21" s="98"/>
      <c r="AC21" s="83"/>
      <c r="AD21" s="2">
        <f t="shared" si="0"/>
        <v>0</v>
      </c>
      <c r="AE21" s="98"/>
      <c r="AF21" s="98"/>
      <c r="AG21" s="98"/>
      <c r="AH21" s="98">
        <f t="shared" ref="AH21:AH46" si="2">SUM(AI21,AJ21)</f>
        <v>0</v>
      </c>
      <c r="AI21" s="98"/>
      <c r="AJ21" s="98"/>
      <c r="AK21" s="98">
        <f t="shared" ref="AK21:AK46" si="3">SUM(AL21:AS21)</f>
        <v>0</v>
      </c>
      <c r="AL21" s="98"/>
      <c r="AM21" s="98"/>
      <c r="AN21" s="98"/>
      <c r="AO21" s="98"/>
      <c r="AP21" s="98"/>
      <c r="AQ21" s="98"/>
      <c r="AR21" s="98"/>
      <c r="AS21" s="98"/>
      <c r="AT21" s="98">
        <f>SUM(AU21:BB21)</f>
        <v>0</v>
      </c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104"/>
      <c r="BQ21" s="105"/>
      <c r="BR21" s="105"/>
      <c r="BS21" s="105"/>
      <c r="BT21" s="105"/>
      <c r="BU21" s="80"/>
      <c r="BV21" s="80"/>
      <c r="BW21" s="98"/>
    </row>
    <row r="22" spans="1:75" s="13" customFormat="1" ht="20.45" customHeight="1" x14ac:dyDescent="0.3">
      <c r="A22" s="11">
        <v>2</v>
      </c>
      <c r="B22" s="2" t="s">
        <v>63</v>
      </c>
      <c r="C22" s="1" t="s">
        <v>225</v>
      </c>
      <c r="D22" s="1" t="s">
        <v>0</v>
      </c>
      <c r="E22" s="11" t="s">
        <v>65</v>
      </c>
      <c r="F22" s="1" t="s">
        <v>412</v>
      </c>
      <c r="G22" s="10">
        <v>42</v>
      </c>
      <c r="H22" s="9">
        <v>3</v>
      </c>
      <c r="I22" s="77" t="s">
        <v>228</v>
      </c>
      <c r="J22" s="77" t="s">
        <v>251</v>
      </c>
      <c r="K22" s="9">
        <v>3</v>
      </c>
      <c r="L22" s="77" t="s">
        <v>228</v>
      </c>
      <c r="M22" s="77" t="s">
        <v>251</v>
      </c>
      <c r="N22" s="11" t="s">
        <v>895</v>
      </c>
      <c r="O22" s="11">
        <v>9</v>
      </c>
      <c r="P22" s="11" t="s">
        <v>872</v>
      </c>
      <c r="Q22" s="11" t="s">
        <v>873</v>
      </c>
      <c r="R22" s="11" t="s">
        <v>896</v>
      </c>
      <c r="S22" s="11">
        <v>42</v>
      </c>
      <c r="T22" s="78">
        <v>4</v>
      </c>
      <c r="U22" s="73" t="s">
        <v>897</v>
      </c>
      <c r="V22" s="73" t="s">
        <v>898</v>
      </c>
      <c r="W22" s="10" t="s">
        <v>765</v>
      </c>
      <c r="X22" s="10" t="s">
        <v>766</v>
      </c>
      <c r="Y22" s="11" t="s">
        <v>1</v>
      </c>
      <c r="Z22" s="11" t="s">
        <v>202</v>
      </c>
      <c r="AA22" s="11">
        <f t="shared" si="1"/>
        <v>0</v>
      </c>
      <c r="AB22" s="11"/>
      <c r="AC22" s="2"/>
      <c r="AD22" s="2">
        <f t="shared" si="0"/>
        <v>0</v>
      </c>
      <c r="AE22" s="11"/>
      <c r="AF22" s="11"/>
      <c r="AG22" s="11"/>
      <c r="AH22" s="11">
        <f t="shared" si="2"/>
        <v>0</v>
      </c>
      <c r="AI22" s="11"/>
      <c r="AJ22" s="11"/>
      <c r="AK22" s="11">
        <f t="shared" si="3"/>
        <v>0</v>
      </c>
      <c r="AL22" s="11"/>
      <c r="AM22" s="11"/>
      <c r="AN22" s="11"/>
      <c r="AO22" s="11"/>
      <c r="AP22" s="11"/>
      <c r="AQ22" s="11"/>
      <c r="AR22" s="11"/>
      <c r="AS22" s="11"/>
      <c r="AT22" s="11">
        <f t="shared" ref="AT22:AT46" si="4">SUM(AU22:BB22)</f>
        <v>0</v>
      </c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79"/>
      <c r="BQ22" s="80"/>
      <c r="BR22" s="80"/>
      <c r="BS22" s="80"/>
      <c r="BT22" s="80"/>
      <c r="BU22" s="80"/>
      <c r="BV22" s="80"/>
      <c r="BW22" s="11"/>
    </row>
    <row r="23" spans="1:75" s="115" customFormat="1" ht="20.45" customHeight="1" x14ac:dyDescent="0.3">
      <c r="A23" s="106">
        <v>3</v>
      </c>
      <c r="B23" s="106" t="s">
        <v>63</v>
      </c>
      <c r="C23" s="107" t="s">
        <v>225</v>
      </c>
      <c r="D23" s="107" t="s">
        <v>0</v>
      </c>
      <c r="E23" s="106" t="s">
        <v>66</v>
      </c>
      <c r="F23" s="107" t="s">
        <v>412</v>
      </c>
      <c r="G23" s="108">
        <v>42</v>
      </c>
      <c r="H23" s="109">
        <v>0.3</v>
      </c>
      <c r="I23" s="110" t="s">
        <v>229</v>
      </c>
      <c r="J23" s="110" t="s">
        <v>252</v>
      </c>
      <c r="K23" s="109">
        <v>0.3</v>
      </c>
      <c r="L23" s="110" t="s">
        <v>772</v>
      </c>
      <c r="M23" s="110" t="s">
        <v>773</v>
      </c>
      <c r="N23" s="106" t="s">
        <v>868</v>
      </c>
      <c r="O23" s="106">
        <v>8</v>
      </c>
      <c r="P23" s="106" t="s">
        <v>872</v>
      </c>
      <c r="Q23" s="106" t="s">
        <v>873</v>
      </c>
      <c r="R23" s="106" t="s">
        <v>892</v>
      </c>
      <c r="S23" s="106">
        <v>42</v>
      </c>
      <c r="T23" s="111">
        <v>9</v>
      </c>
      <c r="U23" s="112" t="s">
        <v>893</v>
      </c>
      <c r="V23" s="112" t="s">
        <v>894</v>
      </c>
      <c r="W23" s="108" t="s">
        <v>765</v>
      </c>
      <c r="X23" s="108" t="s">
        <v>766</v>
      </c>
      <c r="Y23" s="106" t="s">
        <v>1</v>
      </c>
      <c r="Z23" s="106" t="s">
        <v>199</v>
      </c>
      <c r="AA23" s="106">
        <f t="shared" si="1"/>
        <v>0</v>
      </c>
      <c r="AB23" s="106"/>
      <c r="AC23" s="2"/>
      <c r="AD23" s="2">
        <f t="shared" si="0"/>
        <v>0</v>
      </c>
      <c r="AE23" s="106"/>
      <c r="AF23" s="106"/>
      <c r="AG23" s="106"/>
      <c r="AH23" s="106">
        <f t="shared" si="2"/>
        <v>0</v>
      </c>
      <c r="AI23" s="106"/>
      <c r="AJ23" s="106"/>
      <c r="AK23" s="106">
        <f t="shared" si="3"/>
        <v>0</v>
      </c>
      <c r="AL23" s="106"/>
      <c r="AM23" s="106"/>
      <c r="AN23" s="106"/>
      <c r="AO23" s="106"/>
      <c r="AP23" s="106"/>
      <c r="AQ23" s="106"/>
      <c r="AR23" s="106"/>
      <c r="AS23" s="106"/>
      <c r="AT23" s="106">
        <f t="shared" si="4"/>
        <v>0</v>
      </c>
      <c r="AU23" s="106"/>
      <c r="AV23" s="106"/>
      <c r="AW23" s="106"/>
      <c r="AX23" s="106"/>
      <c r="AY23" s="106"/>
      <c r="AZ23" s="106"/>
      <c r="BA23" s="106"/>
      <c r="BB23" s="106"/>
      <c r="BC23" s="106"/>
      <c r="BD23" s="106"/>
      <c r="BE23" s="106"/>
      <c r="BF23" s="106"/>
      <c r="BG23" s="106"/>
      <c r="BH23" s="106"/>
      <c r="BI23" s="106"/>
      <c r="BJ23" s="106"/>
      <c r="BK23" s="106"/>
      <c r="BL23" s="106"/>
      <c r="BM23" s="106"/>
      <c r="BN23" s="106"/>
      <c r="BO23" s="106"/>
      <c r="BP23" s="113"/>
      <c r="BQ23" s="114"/>
      <c r="BR23" s="114"/>
      <c r="BS23" s="114">
        <v>1</v>
      </c>
      <c r="BT23" s="114"/>
      <c r="BU23" s="114"/>
      <c r="BV23" s="114"/>
      <c r="BW23" s="106" t="s">
        <v>1732</v>
      </c>
    </row>
    <row r="24" spans="1:75" s="13" customFormat="1" ht="20.45" customHeight="1" x14ac:dyDescent="0.3">
      <c r="A24" s="11">
        <v>4</v>
      </c>
      <c r="B24" s="2" t="s">
        <v>63</v>
      </c>
      <c r="C24" s="1" t="s">
        <v>225</v>
      </c>
      <c r="D24" s="1" t="s">
        <v>0</v>
      </c>
      <c r="E24" s="11" t="s">
        <v>67</v>
      </c>
      <c r="F24" s="1" t="s">
        <v>412</v>
      </c>
      <c r="G24" s="10">
        <v>38</v>
      </c>
      <c r="H24" s="9">
        <v>1</v>
      </c>
      <c r="I24" s="77" t="s">
        <v>230</v>
      </c>
      <c r="J24" s="77" t="s">
        <v>253</v>
      </c>
      <c r="K24" s="9">
        <v>1</v>
      </c>
      <c r="L24" s="77" t="s">
        <v>230</v>
      </c>
      <c r="M24" s="77" t="s">
        <v>253</v>
      </c>
      <c r="N24" s="11" t="s">
        <v>868</v>
      </c>
      <c r="O24" s="11">
        <v>5</v>
      </c>
      <c r="P24" s="11" t="s">
        <v>858</v>
      </c>
      <c r="Q24" s="11" t="s">
        <v>873</v>
      </c>
      <c r="R24" s="11" t="s">
        <v>881</v>
      </c>
      <c r="S24" s="11">
        <v>38</v>
      </c>
      <c r="T24" s="78">
        <v>14</v>
      </c>
      <c r="U24" s="73" t="s">
        <v>882</v>
      </c>
      <c r="V24" s="73" t="s">
        <v>883</v>
      </c>
      <c r="W24" s="10" t="s">
        <v>765</v>
      </c>
      <c r="X24" s="10" t="s">
        <v>766</v>
      </c>
      <c r="Y24" s="11" t="s">
        <v>2</v>
      </c>
      <c r="Z24" s="11" t="s">
        <v>199</v>
      </c>
      <c r="AA24" s="11">
        <f t="shared" si="1"/>
        <v>0</v>
      </c>
      <c r="AB24" s="11"/>
      <c r="AC24" s="2"/>
      <c r="AD24" s="2">
        <f t="shared" si="0"/>
        <v>0</v>
      </c>
      <c r="AE24" s="11"/>
      <c r="AF24" s="11"/>
      <c r="AG24" s="11"/>
      <c r="AH24" s="11">
        <f t="shared" si="2"/>
        <v>0</v>
      </c>
      <c r="AI24" s="11"/>
      <c r="AJ24" s="11"/>
      <c r="AK24" s="11">
        <f t="shared" si="3"/>
        <v>0</v>
      </c>
      <c r="AL24" s="11"/>
      <c r="AM24" s="11"/>
      <c r="AN24" s="11"/>
      <c r="AO24" s="11"/>
      <c r="AP24" s="11"/>
      <c r="AQ24" s="11"/>
      <c r="AR24" s="11"/>
      <c r="AS24" s="11"/>
      <c r="AT24" s="11">
        <f t="shared" si="4"/>
        <v>0</v>
      </c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79"/>
      <c r="BQ24" s="80"/>
      <c r="BR24" s="80"/>
      <c r="BS24" s="80"/>
      <c r="BT24" s="80"/>
      <c r="BU24" s="80"/>
      <c r="BV24" s="80"/>
      <c r="BW24" s="11"/>
    </row>
    <row r="25" spans="1:75" s="13" customFormat="1" ht="20.45" customHeight="1" x14ac:dyDescent="0.3">
      <c r="A25" s="11">
        <v>5</v>
      </c>
      <c r="B25" s="2" t="s">
        <v>63</v>
      </c>
      <c r="C25" s="1" t="s">
        <v>225</v>
      </c>
      <c r="D25" s="1" t="s">
        <v>0</v>
      </c>
      <c r="E25" s="11" t="s">
        <v>68</v>
      </c>
      <c r="F25" s="1" t="s">
        <v>412</v>
      </c>
      <c r="G25" s="10">
        <v>17</v>
      </c>
      <c r="H25" s="9">
        <v>1.5</v>
      </c>
      <c r="I25" s="77" t="s">
        <v>231</v>
      </c>
      <c r="J25" s="77" t="s">
        <v>254</v>
      </c>
      <c r="K25" s="9">
        <v>1.5</v>
      </c>
      <c r="L25" s="77" t="s">
        <v>231</v>
      </c>
      <c r="M25" s="77" t="s">
        <v>254</v>
      </c>
      <c r="N25" s="11" t="s">
        <v>868</v>
      </c>
      <c r="O25" s="11">
        <v>2</v>
      </c>
      <c r="P25" s="11" t="s">
        <v>858</v>
      </c>
      <c r="Q25" s="11" t="s">
        <v>859</v>
      </c>
      <c r="R25" s="11" t="s">
        <v>863</v>
      </c>
      <c r="S25" s="11">
        <v>17</v>
      </c>
      <c r="T25" s="78">
        <v>1</v>
      </c>
      <c r="U25" s="73" t="s">
        <v>864</v>
      </c>
      <c r="V25" s="73" t="s">
        <v>865</v>
      </c>
      <c r="W25" s="10" t="s">
        <v>765</v>
      </c>
      <c r="X25" s="10" t="s">
        <v>766</v>
      </c>
      <c r="Y25" s="11" t="s">
        <v>2</v>
      </c>
      <c r="Z25" s="11" t="s">
        <v>1769</v>
      </c>
      <c r="AA25" s="11">
        <f t="shared" si="1"/>
        <v>0</v>
      </c>
      <c r="AB25" s="11"/>
      <c r="AC25" s="2"/>
      <c r="AD25" s="2">
        <f t="shared" si="0"/>
        <v>0</v>
      </c>
      <c r="AE25" s="11"/>
      <c r="AF25" s="11"/>
      <c r="AG25" s="11"/>
      <c r="AH25" s="11">
        <f t="shared" si="2"/>
        <v>0</v>
      </c>
      <c r="AI25" s="11"/>
      <c r="AJ25" s="11"/>
      <c r="AK25" s="11">
        <f t="shared" si="3"/>
        <v>0</v>
      </c>
      <c r="AL25" s="11"/>
      <c r="AM25" s="11"/>
      <c r="AN25" s="11"/>
      <c r="AO25" s="11"/>
      <c r="AP25" s="11"/>
      <c r="AQ25" s="11"/>
      <c r="AR25" s="11"/>
      <c r="AS25" s="11"/>
      <c r="AT25" s="11">
        <f t="shared" si="4"/>
        <v>0</v>
      </c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79"/>
      <c r="BQ25" s="80"/>
      <c r="BR25" s="80"/>
      <c r="BS25" s="80"/>
      <c r="BT25" s="80"/>
      <c r="BU25" s="80"/>
      <c r="BV25" s="80"/>
      <c r="BW25" s="11"/>
    </row>
    <row r="26" spans="1:75" s="13" customFormat="1" ht="20.45" customHeight="1" x14ac:dyDescent="0.3">
      <c r="A26" s="11">
        <v>6</v>
      </c>
      <c r="B26" s="2" t="s">
        <v>63</v>
      </c>
      <c r="C26" s="1" t="s">
        <v>225</v>
      </c>
      <c r="D26" s="1" t="s">
        <v>0</v>
      </c>
      <c r="E26" s="11" t="s">
        <v>69</v>
      </c>
      <c r="F26" s="1" t="s">
        <v>412</v>
      </c>
      <c r="G26" s="10">
        <v>43</v>
      </c>
      <c r="H26" s="9">
        <v>3</v>
      </c>
      <c r="I26" s="77" t="s">
        <v>232</v>
      </c>
      <c r="J26" s="77" t="s">
        <v>255</v>
      </c>
      <c r="K26" s="9">
        <v>3</v>
      </c>
      <c r="L26" s="77" t="s">
        <v>232</v>
      </c>
      <c r="M26" s="77" t="s">
        <v>255</v>
      </c>
      <c r="N26" s="11" t="s">
        <v>868</v>
      </c>
      <c r="O26" s="11">
        <v>11</v>
      </c>
      <c r="P26" s="11" t="s">
        <v>858</v>
      </c>
      <c r="Q26" s="11" t="s">
        <v>873</v>
      </c>
      <c r="R26" s="11" t="s">
        <v>1724</v>
      </c>
      <c r="S26" s="11">
        <v>43</v>
      </c>
      <c r="T26" s="78">
        <v>5</v>
      </c>
      <c r="U26" s="73" t="s">
        <v>902</v>
      </c>
      <c r="V26" s="73" t="s">
        <v>903</v>
      </c>
      <c r="W26" s="10" t="s">
        <v>802</v>
      </c>
      <c r="X26" s="10" t="s">
        <v>766</v>
      </c>
      <c r="Y26" s="11" t="s">
        <v>2</v>
      </c>
      <c r="Z26" s="11" t="s">
        <v>199</v>
      </c>
      <c r="AA26" s="11">
        <f t="shared" si="1"/>
        <v>0</v>
      </c>
      <c r="AB26" s="11"/>
      <c r="AC26" s="2"/>
      <c r="AD26" s="2">
        <f t="shared" si="0"/>
        <v>0</v>
      </c>
      <c r="AE26" s="11"/>
      <c r="AF26" s="11"/>
      <c r="AG26" s="11"/>
      <c r="AH26" s="11">
        <f t="shared" si="2"/>
        <v>0</v>
      </c>
      <c r="AI26" s="11"/>
      <c r="AJ26" s="11"/>
      <c r="AK26" s="11">
        <f t="shared" si="3"/>
        <v>0</v>
      </c>
      <c r="AL26" s="11"/>
      <c r="AM26" s="11"/>
      <c r="AN26" s="11"/>
      <c r="AO26" s="11"/>
      <c r="AP26" s="11"/>
      <c r="AQ26" s="11"/>
      <c r="AR26" s="11"/>
      <c r="AS26" s="11"/>
      <c r="AT26" s="11">
        <f t="shared" si="4"/>
        <v>0</v>
      </c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79"/>
      <c r="BQ26" s="80"/>
      <c r="BR26" s="80"/>
      <c r="BS26" s="80"/>
      <c r="BT26" s="80"/>
      <c r="BU26" s="80"/>
      <c r="BV26" s="80"/>
      <c r="BW26" s="11"/>
    </row>
    <row r="27" spans="1:75" s="13" customFormat="1" ht="20.45" customHeight="1" x14ac:dyDescent="0.3">
      <c r="A27" s="11">
        <v>7</v>
      </c>
      <c r="B27" s="2" t="s">
        <v>63</v>
      </c>
      <c r="C27" s="1" t="s">
        <v>225</v>
      </c>
      <c r="D27" s="1" t="s">
        <v>0</v>
      </c>
      <c r="E27" s="11" t="s">
        <v>70</v>
      </c>
      <c r="F27" s="1" t="s">
        <v>412</v>
      </c>
      <c r="G27" s="10">
        <v>43</v>
      </c>
      <c r="H27" s="9">
        <v>1.2</v>
      </c>
      <c r="I27" s="77" t="s">
        <v>233</v>
      </c>
      <c r="J27" s="77" t="s">
        <v>256</v>
      </c>
      <c r="K27" s="9">
        <v>1.2</v>
      </c>
      <c r="L27" s="77" t="s">
        <v>233</v>
      </c>
      <c r="M27" s="77" t="s">
        <v>256</v>
      </c>
      <c r="N27" s="11" t="s">
        <v>895</v>
      </c>
      <c r="O27" s="11">
        <v>10</v>
      </c>
      <c r="P27" s="11" t="s">
        <v>858</v>
      </c>
      <c r="Q27" s="11" t="s">
        <v>873</v>
      </c>
      <c r="R27" s="11" t="s">
        <v>899</v>
      </c>
      <c r="S27" s="11">
        <v>43</v>
      </c>
      <c r="T27" s="78">
        <v>1</v>
      </c>
      <c r="U27" s="73" t="s">
        <v>900</v>
      </c>
      <c r="V27" s="73" t="s">
        <v>901</v>
      </c>
      <c r="W27" s="10" t="s">
        <v>765</v>
      </c>
      <c r="X27" s="10" t="s">
        <v>766</v>
      </c>
      <c r="Y27" s="11" t="s">
        <v>2</v>
      </c>
      <c r="Z27" s="11" t="s">
        <v>199</v>
      </c>
      <c r="AA27" s="11">
        <f t="shared" si="1"/>
        <v>0</v>
      </c>
      <c r="AB27" s="11"/>
      <c r="AC27" s="2"/>
      <c r="AD27" s="2">
        <f t="shared" si="0"/>
        <v>0</v>
      </c>
      <c r="AE27" s="11"/>
      <c r="AF27" s="11"/>
      <c r="AG27" s="11"/>
      <c r="AH27" s="11">
        <f t="shared" si="2"/>
        <v>0</v>
      </c>
      <c r="AI27" s="11"/>
      <c r="AJ27" s="11"/>
      <c r="AK27" s="11">
        <f t="shared" si="3"/>
        <v>0</v>
      </c>
      <c r="AL27" s="11"/>
      <c r="AM27" s="11"/>
      <c r="AN27" s="11"/>
      <c r="AO27" s="11"/>
      <c r="AP27" s="11"/>
      <c r="AQ27" s="11"/>
      <c r="AR27" s="11"/>
      <c r="AS27" s="11"/>
      <c r="AT27" s="11">
        <f t="shared" si="4"/>
        <v>0</v>
      </c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79"/>
      <c r="BQ27" s="80"/>
      <c r="BR27" s="80"/>
      <c r="BS27" s="80"/>
      <c r="BT27" s="80"/>
      <c r="BU27" s="80"/>
      <c r="BV27" s="80"/>
      <c r="BW27" s="11"/>
    </row>
    <row r="28" spans="1:75" s="13" customFormat="1" ht="20.45" customHeight="1" x14ac:dyDescent="0.3">
      <c r="A28" s="11">
        <v>8</v>
      </c>
      <c r="B28" s="2" t="s">
        <v>63</v>
      </c>
      <c r="C28" s="1" t="s">
        <v>225</v>
      </c>
      <c r="D28" s="1" t="s">
        <v>0</v>
      </c>
      <c r="E28" s="11" t="s">
        <v>71</v>
      </c>
      <c r="F28" s="1" t="s">
        <v>412</v>
      </c>
      <c r="G28" s="10">
        <v>48</v>
      </c>
      <c r="H28" s="9">
        <v>1</v>
      </c>
      <c r="I28" s="77" t="s">
        <v>234</v>
      </c>
      <c r="J28" s="77" t="s">
        <v>257</v>
      </c>
      <c r="K28" s="9">
        <v>1</v>
      </c>
      <c r="L28" s="77" t="s">
        <v>234</v>
      </c>
      <c r="M28" s="77" t="s">
        <v>257</v>
      </c>
      <c r="N28" s="11" t="s">
        <v>895</v>
      </c>
      <c r="O28" s="11">
        <v>15</v>
      </c>
      <c r="P28" s="11" t="s">
        <v>858</v>
      </c>
      <c r="Q28" s="11" t="s">
        <v>859</v>
      </c>
      <c r="R28" s="11" t="s">
        <v>913</v>
      </c>
      <c r="S28" s="11">
        <v>48</v>
      </c>
      <c r="T28" s="78">
        <v>1</v>
      </c>
      <c r="U28" s="73" t="s">
        <v>914</v>
      </c>
      <c r="V28" s="73" t="s">
        <v>915</v>
      </c>
      <c r="W28" s="10" t="s">
        <v>803</v>
      </c>
      <c r="X28" s="10" t="s">
        <v>766</v>
      </c>
      <c r="Y28" s="11" t="s">
        <v>2</v>
      </c>
      <c r="Z28" s="11" t="s">
        <v>1769</v>
      </c>
      <c r="AA28" s="11">
        <f t="shared" si="1"/>
        <v>0</v>
      </c>
      <c r="AB28" s="11"/>
      <c r="AC28" s="2"/>
      <c r="AD28" s="2">
        <f t="shared" si="0"/>
        <v>0</v>
      </c>
      <c r="AE28" s="11"/>
      <c r="AF28" s="11"/>
      <c r="AG28" s="11"/>
      <c r="AH28" s="11">
        <f t="shared" si="2"/>
        <v>0</v>
      </c>
      <c r="AI28" s="11"/>
      <c r="AJ28" s="11"/>
      <c r="AK28" s="11">
        <f t="shared" si="3"/>
        <v>0</v>
      </c>
      <c r="AL28" s="11"/>
      <c r="AM28" s="11"/>
      <c r="AN28" s="11"/>
      <c r="AO28" s="11"/>
      <c r="AP28" s="11"/>
      <c r="AQ28" s="11"/>
      <c r="AR28" s="11"/>
      <c r="AS28" s="11"/>
      <c r="AT28" s="11">
        <f t="shared" si="4"/>
        <v>0</v>
      </c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6"/>
      <c r="BQ28" s="117"/>
      <c r="BR28" s="117"/>
      <c r="BS28" s="117"/>
      <c r="BT28" s="117"/>
      <c r="BU28" s="117"/>
      <c r="BV28" s="117"/>
      <c r="BW28" s="11"/>
    </row>
    <row r="29" spans="1:75" s="97" customFormat="1" ht="20.45" customHeight="1" x14ac:dyDescent="0.3">
      <c r="A29" s="89">
        <v>9</v>
      </c>
      <c r="B29" s="89" t="s">
        <v>63</v>
      </c>
      <c r="C29" s="90" t="s">
        <v>225</v>
      </c>
      <c r="D29" s="90" t="s">
        <v>0</v>
      </c>
      <c r="E29" s="89" t="s">
        <v>72</v>
      </c>
      <c r="F29" s="90" t="s">
        <v>412</v>
      </c>
      <c r="G29" s="91">
        <v>38</v>
      </c>
      <c r="H29" s="92">
        <v>7</v>
      </c>
      <c r="I29" s="93" t="s">
        <v>235</v>
      </c>
      <c r="J29" s="93" t="s">
        <v>258</v>
      </c>
      <c r="K29" s="92">
        <v>7</v>
      </c>
      <c r="L29" s="93" t="s">
        <v>235</v>
      </c>
      <c r="M29" s="93" t="s">
        <v>258</v>
      </c>
      <c r="N29" s="89" t="s">
        <v>880</v>
      </c>
      <c r="O29" s="89"/>
      <c r="P29" s="89"/>
      <c r="Q29" s="89"/>
      <c r="R29" s="89"/>
      <c r="S29" s="89"/>
      <c r="T29" s="94"/>
      <c r="U29" s="93"/>
      <c r="V29" s="93"/>
      <c r="W29" s="91" t="s">
        <v>765</v>
      </c>
      <c r="X29" s="91" t="s">
        <v>766</v>
      </c>
      <c r="Y29" s="89" t="s">
        <v>2</v>
      </c>
      <c r="Z29" s="89"/>
      <c r="AA29" s="89">
        <f t="shared" si="1"/>
        <v>0</v>
      </c>
      <c r="AB29" s="89"/>
      <c r="AC29" s="2"/>
      <c r="AD29" s="2">
        <f t="shared" si="0"/>
        <v>0</v>
      </c>
      <c r="AE29" s="89"/>
      <c r="AF29" s="89"/>
      <c r="AG29" s="89"/>
      <c r="AH29" s="89">
        <f t="shared" si="2"/>
        <v>0</v>
      </c>
      <c r="AI29" s="89"/>
      <c r="AJ29" s="89"/>
      <c r="AK29" s="89">
        <f t="shared" si="3"/>
        <v>0</v>
      </c>
      <c r="AL29" s="89"/>
      <c r="AM29" s="89"/>
      <c r="AN29" s="89"/>
      <c r="AO29" s="89"/>
      <c r="AP29" s="89"/>
      <c r="AQ29" s="89"/>
      <c r="AR29" s="89"/>
      <c r="AS29" s="89"/>
      <c r="AT29" s="89">
        <f t="shared" si="4"/>
        <v>0</v>
      </c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95"/>
      <c r="BQ29" s="96">
        <v>1</v>
      </c>
      <c r="BR29" s="96"/>
      <c r="BS29" s="96"/>
      <c r="BT29" s="96"/>
      <c r="BU29" s="96"/>
      <c r="BV29" s="96"/>
      <c r="BW29" s="89" t="s">
        <v>1733</v>
      </c>
    </row>
    <row r="30" spans="1:75" s="115" customFormat="1" ht="20.45" customHeight="1" x14ac:dyDescent="0.3">
      <c r="A30" s="106">
        <v>10</v>
      </c>
      <c r="B30" s="106" t="s">
        <v>63</v>
      </c>
      <c r="C30" s="107" t="s">
        <v>226</v>
      </c>
      <c r="D30" s="107" t="s">
        <v>0</v>
      </c>
      <c r="E30" s="106" t="s">
        <v>73</v>
      </c>
      <c r="F30" s="107" t="s">
        <v>412</v>
      </c>
      <c r="G30" s="108">
        <v>37</v>
      </c>
      <c r="H30" s="109">
        <v>11</v>
      </c>
      <c r="I30" s="110" t="s">
        <v>236</v>
      </c>
      <c r="J30" s="110" t="s">
        <v>259</v>
      </c>
      <c r="K30" s="109">
        <v>11</v>
      </c>
      <c r="L30" s="110" t="s">
        <v>236</v>
      </c>
      <c r="M30" s="110" t="s">
        <v>259</v>
      </c>
      <c r="N30" s="106" t="s">
        <v>929</v>
      </c>
      <c r="O30" s="106">
        <v>26</v>
      </c>
      <c r="P30" s="106" t="s">
        <v>930</v>
      </c>
      <c r="Q30" s="106" t="s">
        <v>859</v>
      </c>
      <c r="R30" s="106" t="s">
        <v>952</v>
      </c>
      <c r="S30" s="106">
        <v>37</v>
      </c>
      <c r="T30" s="111">
        <v>9</v>
      </c>
      <c r="U30" s="110" t="s">
        <v>953</v>
      </c>
      <c r="V30" s="110" t="s">
        <v>954</v>
      </c>
      <c r="W30" s="108" t="s">
        <v>767</v>
      </c>
      <c r="X30" s="108" t="s">
        <v>804</v>
      </c>
      <c r="Y30" s="106" t="s">
        <v>3</v>
      </c>
      <c r="Z30" s="106" t="s">
        <v>199</v>
      </c>
      <c r="AA30" s="106">
        <f t="shared" si="1"/>
        <v>0</v>
      </c>
      <c r="AB30" s="106"/>
      <c r="AC30" s="2"/>
      <c r="AD30" s="2">
        <f t="shared" si="0"/>
        <v>0</v>
      </c>
      <c r="AE30" s="106"/>
      <c r="AF30" s="106"/>
      <c r="AG30" s="106"/>
      <c r="AH30" s="106">
        <f t="shared" si="2"/>
        <v>0</v>
      </c>
      <c r="AI30" s="106"/>
      <c r="AJ30" s="106"/>
      <c r="AK30" s="106">
        <f t="shared" si="3"/>
        <v>0</v>
      </c>
      <c r="AL30" s="106"/>
      <c r="AM30" s="106"/>
      <c r="AN30" s="106"/>
      <c r="AO30" s="106"/>
      <c r="AP30" s="106"/>
      <c r="AQ30" s="106"/>
      <c r="AR30" s="106"/>
      <c r="AS30" s="106"/>
      <c r="AT30" s="106">
        <f t="shared" si="4"/>
        <v>0</v>
      </c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13"/>
      <c r="BQ30" s="114"/>
      <c r="BR30" s="114"/>
      <c r="BS30" s="114">
        <v>1</v>
      </c>
      <c r="BT30" s="114"/>
      <c r="BU30" s="114"/>
      <c r="BV30" s="114"/>
      <c r="BW30" s="106" t="s">
        <v>1734</v>
      </c>
    </row>
    <row r="31" spans="1:75" s="115" customFormat="1" ht="20.45" customHeight="1" x14ac:dyDescent="0.3">
      <c r="A31" s="106">
        <v>11</v>
      </c>
      <c r="B31" s="106" t="s">
        <v>63</v>
      </c>
      <c r="C31" s="107" t="s">
        <v>226</v>
      </c>
      <c r="D31" s="107" t="s">
        <v>0</v>
      </c>
      <c r="E31" s="106" t="s">
        <v>74</v>
      </c>
      <c r="F31" s="107" t="s">
        <v>412</v>
      </c>
      <c r="G31" s="108">
        <v>77</v>
      </c>
      <c r="H31" s="109">
        <v>2.2000000000000002</v>
      </c>
      <c r="I31" s="110" t="s">
        <v>237</v>
      </c>
      <c r="J31" s="110" t="s">
        <v>260</v>
      </c>
      <c r="K31" s="109">
        <v>2.2000000000000002</v>
      </c>
      <c r="L31" s="110" t="s">
        <v>774</v>
      </c>
      <c r="M31" s="110" t="s">
        <v>775</v>
      </c>
      <c r="N31" s="106" t="s">
        <v>929</v>
      </c>
      <c r="O31" s="106">
        <v>33</v>
      </c>
      <c r="P31" s="106" t="s">
        <v>930</v>
      </c>
      <c r="Q31" s="106" t="s">
        <v>918</v>
      </c>
      <c r="R31" s="106" t="s">
        <v>973</v>
      </c>
      <c r="S31" s="106">
        <v>77</v>
      </c>
      <c r="T31" s="111">
        <v>3</v>
      </c>
      <c r="U31" s="110" t="s">
        <v>974</v>
      </c>
      <c r="V31" s="110" t="s">
        <v>975</v>
      </c>
      <c r="W31" s="108" t="s">
        <v>803</v>
      </c>
      <c r="X31" s="108" t="s">
        <v>805</v>
      </c>
      <c r="Y31" s="106" t="s">
        <v>3</v>
      </c>
      <c r="Z31" s="106" t="s">
        <v>199</v>
      </c>
      <c r="AA31" s="106">
        <f t="shared" si="1"/>
        <v>0</v>
      </c>
      <c r="AB31" s="106"/>
      <c r="AC31" s="2"/>
      <c r="AD31" s="2">
        <f t="shared" si="0"/>
        <v>0</v>
      </c>
      <c r="AE31" s="106"/>
      <c r="AF31" s="106"/>
      <c r="AG31" s="106"/>
      <c r="AH31" s="106">
        <f t="shared" si="2"/>
        <v>0</v>
      </c>
      <c r="AI31" s="106"/>
      <c r="AJ31" s="106"/>
      <c r="AK31" s="106">
        <f t="shared" si="3"/>
        <v>0</v>
      </c>
      <c r="AL31" s="106"/>
      <c r="AM31" s="106"/>
      <c r="AN31" s="106"/>
      <c r="AO31" s="106"/>
      <c r="AP31" s="106"/>
      <c r="AQ31" s="106"/>
      <c r="AR31" s="106"/>
      <c r="AS31" s="106"/>
      <c r="AT31" s="106">
        <f t="shared" si="4"/>
        <v>0</v>
      </c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13"/>
      <c r="BQ31" s="114"/>
      <c r="BR31" s="114"/>
      <c r="BS31" s="114">
        <v>1</v>
      </c>
      <c r="BT31" s="114"/>
      <c r="BU31" s="114"/>
      <c r="BV31" s="114"/>
      <c r="BW31" s="106" t="s">
        <v>1735</v>
      </c>
    </row>
    <row r="32" spans="1:75" s="13" customFormat="1" ht="20.45" customHeight="1" x14ac:dyDescent="0.3">
      <c r="A32" s="11">
        <v>12</v>
      </c>
      <c r="B32" s="2" t="s">
        <v>63</v>
      </c>
      <c r="C32" s="1" t="s">
        <v>226</v>
      </c>
      <c r="D32" s="1" t="s">
        <v>0</v>
      </c>
      <c r="E32" s="11" t="s">
        <v>75</v>
      </c>
      <c r="F32" s="1" t="s">
        <v>412</v>
      </c>
      <c r="G32" s="10">
        <v>37</v>
      </c>
      <c r="H32" s="9">
        <v>4</v>
      </c>
      <c r="I32" s="77" t="s">
        <v>238</v>
      </c>
      <c r="J32" s="77" t="s">
        <v>261</v>
      </c>
      <c r="K32" s="9">
        <v>4</v>
      </c>
      <c r="L32" s="77" t="s">
        <v>776</v>
      </c>
      <c r="M32" s="77" t="s">
        <v>777</v>
      </c>
      <c r="N32" s="11" t="s">
        <v>936</v>
      </c>
      <c r="O32" s="11">
        <v>24</v>
      </c>
      <c r="P32" s="11" t="s">
        <v>930</v>
      </c>
      <c r="Q32" s="11" t="s">
        <v>859</v>
      </c>
      <c r="R32" s="11" t="s">
        <v>946</v>
      </c>
      <c r="S32" s="11">
        <v>37</v>
      </c>
      <c r="T32" s="78">
        <v>4</v>
      </c>
      <c r="U32" s="73" t="s">
        <v>947</v>
      </c>
      <c r="V32" s="73" t="s">
        <v>948</v>
      </c>
      <c r="W32" s="10" t="s">
        <v>765</v>
      </c>
      <c r="X32" s="10" t="s">
        <v>769</v>
      </c>
      <c r="Y32" s="11" t="s">
        <v>3</v>
      </c>
      <c r="Z32" s="11" t="s">
        <v>199</v>
      </c>
      <c r="AA32" s="11">
        <f t="shared" si="1"/>
        <v>0</v>
      </c>
      <c r="AB32" s="11"/>
      <c r="AC32" s="2"/>
      <c r="AD32" s="2">
        <f t="shared" si="0"/>
        <v>0</v>
      </c>
      <c r="AE32" s="11"/>
      <c r="AF32" s="11"/>
      <c r="AG32" s="11"/>
      <c r="AH32" s="11">
        <f t="shared" si="2"/>
        <v>0</v>
      </c>
      <c r="AI32" s="11"/>
      <c r="AJ32" s="11"/>
      <c r="AK32" s="11">
        <f t="shared" si="3"/>
        <v>0</v>
      </c>
      <c r="AL32" s="11"/>
      <c r="AM32" s="11"/>
      <c r="AN32" s="11"/>
      <c r="AO32" s="11"/>
      <c r="AP32" s="11"/>
      <c r="AQ32" s="11"/>
      <c r="AR32" s="11"/>
      <c r="AS32" s="11"/>
      <c r="AT32" s="11">
        <f t="shared" si="4"/>
        <v>0</v>
      </c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6"/>
      <c r="BQ32" s="117"/>
      <c r="BR32" s="117"/>
      <c r="BS32" s="117"/>
      <c r="BT32" s="117"/>
      <c r="BU32" s="117"/>
      <c r="BV32" s="117"/>
      <c r="BW32" s="11"/>
    </row>
    <row r="33" spans="1:76" s="13" customFormat="1" ht="20.45" customHeight="1" x14ac:dyDescent="0.3">
      <c r="A33" s="11">
        <v>13</v>
      </c>
      <c r="B33" s="2" t="s">
        <v>63</v>
      </c>
      <c r="C33" s="1" t="s">
        <v>226</v>
      </c>
      <c r="D33" s="1" t="s">
        <v>0</v>
      </c>
      <c r="E33" s="11" t="s">
        <v>76</v>
      </c>
      <c r="F33" s="1" t="s">
        <v>412</v>
      </c>
      <c r="G33" s="10">
        <v>6</v>
      </c>
      <c r="H33" s="9">
        <v>1.5</v>
      </c>
      <c r="I33" s="77" t="s">
        <v>239</v>
      </c>
      <c r="J33" s="77" t="s">
        <v>262</v>
      </c>
      <c r="K33" s="9">
        <v>1.5</v>
      </c>
      <c r="L33" s="77" t="s">
        <v>239</v>
      </c>
      <c r="M33" s="77" t="s">
        <v>262</v>
      </c>
      <c r="N33" s="11" t="s">
        <v>929</v>
      </c>
      <c r="O33" s="11">
        <v>19</v>
      </c>
      <c r="P33" s="11" t="s">
        <v>930</v>
      </c>
      <c r="Q33" s="11" t="s">
        <v>918</v>
      </c>
      <c r="R33" s="11" t="s">
        <v>931</v>
      </c>
      <c r="S33" s="11">
        <v>6</v>
      </c>
      <c r="T33" s="78">
        <v>1</v>
      </c>
      <c r="U33" s="73" t="s">
        <v>239</v>
      </c>
      <c r="V33" s="73" t="s">
        <v>932</v>
      </c>
      <c r="W33" s="10" t="s">
        <v>765</v>
      </c>
      <c r="X33" s="10" t="s">
        <v>769</v>
      </c>
      <c r="Y33" s="11" t="s">
        <v>3</v>
      </c>
      <c r="Z33" s="11" t="s">
        <v>1769</v>
      </c>
      <c r="AA33" s="11">
        <f t="shared" si="1"/>
        <v>0</v>
      </c>
      <c r="AB33" s="11"/>
      <c r="AC33" s="2"/>
      <c r="AD33" s="2">
        <f t="shared" si="0"/>
        <v>0</v>
      </c>
      <c r="AE33" s="11"/>
      <c r="AF33" s="11"/>
      <c r="AG33" s="11"/>
      <c r="AH33" s="11">
        <f t="shared" si="2"/>
        <v>0</v>
      </c>
      <c r="AI33" s="11"/>
      <c r="AJ33" s="11"/>
      <c r="AK33" s="11">
        <f t="shared" si="3"/>
        <v>0</v>
      </c>
      <c r="AL33" s="11"/>
      <c r="AM33" s="11"/>
      <c r="AN33" s="11"/>
      <c r="AO33" s="11"/>
      <c r="AP33" s="11"/>
      <c r="AQ33" s="11"/>
      <c r="AR33" s="11"/>
      <c r="AS33" s="11"/>
      <c r="AT33" s="11">
        <f t="shared" si="4"/>
        <v>0</v>
      </c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6"/>
      <c r="BQ33" s="117"/>
      <c r="BR33" s="117"/>
      <c r="BS33" s="117"/>
      <c r="BT33" s="117"/>
      <c r="BU33" s="117"/>
      <c r="BV33" s="117"/>
      <c r="BW33" s="11"/>
    </row>
    <row r="34" spans="1:76" s="13" customFormat="1" ht="20.45" customHeight="1" x14ac:dyDescent="0.3">
      <c r="A34" s="11">
        <v>14</v>
      </c>
      <c r="B34" s="2" t="s">
        <v>63</v>
      </c>
      <c r="C34" s="1" t="s">
        <v>226</v>
      </c>
      <c r="D34" s="1" t="s">
        <v>0</v>
      </c>
      <c r="E34" s="11" t="s">
        <v>77</v>
      </c>
      <c r="F34" s="1" t="s">
        <v>412</v>
      </c>
      <c r="G34" s="10">
        <v>47</v>
      </c>
      <c r="H34" s="9">
        <v>4</v>
      </c>
      <c r="I34" s="77" t="s">
        <v>240</v>
      </c>
      <c r="J34" s="77" t="s">
        <v>263</v>
      </c>
      <c r="K34" s="9">
        <v>4</v>
      </c>
      <c r="L34" s="77" t="s">
        <v>778</v>
      </c>
      <c r="M34" s="77" t="s">
        <v>779</v>
      </c>
      <c r="N34" s="11" t="s">
        <v>929</v>
      </c>
      <c r="O34" s="11">
        <v>31</v>
      </c>
      <c r="P34" s="11" t="s">
        <v>930</v>
      </c>
      <c r="Q34" s="11" t="s">
        <v>918</v>
      </c>
      <c r="R34" s="11" t="s">
        <v>967</v>
      </c>
      <c r="S34" s="11">
        <v>47</v>
      </c>
      <c r="T34" s="78">
        <v>3</v>
      </c>
      <c r="U34" s="73" t="s">
        <v>968</v>
      </c>
      <c r="V34" s="73" t="s">
        <v>969</v>
      </c>
      <c r="W34" s="10" t="s">
        <v>765</v>
      </c>
      <c r="X34" s="10" t="s">
        <v>769</v>
      </c>
      <c r="Y34" s="11" t="s">
        <v>3</v>
      </c>
      <c r="Z34" s="11" t="s">
        <v>1769</v>
      </c>
      <c r="AA34" s="11">
        <f t="shared" si="1"/>
        <v>0</v>
      </c>
      <c r="AB34" s="11"/>
      <c r="AC34" s="2"/>
      <c r="AD34" s="2">
        <f t="shared" si="0"/>
        <v>0</v>
      </c>
      <c r="AE34" s="11"/>
      <c r="AF34" s="11"/>
      <c r="AG34" s="11"/>
      <c r="AH34" s="11">
        <f t="shared" si="2"/>
        <v>0</v>
      </c>
      <c r="AI34" s="11"/>
      <c r="AJ34" s="11"/>
      <c r="AK34" s="11">
        <f t="shared" si="3"/>
        <v>0</v>
      </c>
      <c r="AL34" s="11"/>
      <c r="AM34" s="11"/>
      <c r="AN34" s="11"/>
      <c r="AO34" s="11"/>
      <c r="AP34" s="11"/>
      <c r="AQ34" s="11"/>
      <c r="AR34" s="11"/>
      <c r="AS34" s="11"/>
      <c r="AT34" s="11">
        <f t="shared" si="4"/>
        <v>0</v>
      </c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6"/>
      <c r="BQ34" s="117"/>
      <c r="BR34" s="117"/>
      <c r="BS34" s="117"/>
      <c r="BT34" s="117"/>
      <c r="BU34" s="117"/>
      <c r="BV34" s="117"/>
      <c r="BW34" s="11"/>
    </row>
    <row r="35" spans="1:76" s="13" customFormat="1" ht="20.45" customHeight="1" x14ac:dyDescent="0.3">
      <c r="A35" s="11">
        <v>15</v>
      </c>
      <c r="B35" s="2" t="s">
        <v>63</v>
      </c>
      <c r="C35" s="1" t="s">
        <v>226</v>
      </c>
      <c r="D35" s="1" t="s">
        <v>0</v>
      </c>
      <c r="E35" s="11" t="s">
        <v>78</v>
      </c>
      <c r="F35" s="1" t="s">
        <v>412</v>
      </c>
      <c r="G35" s="10">
        <v>37</v>
      </c>
      <c r="H35" s="9">
        <v>4</v>
      </c>
      <c r="I35" s="77" t="s">
        <v>241</v>
      </c>
      <c r="J35" s="77" t="s">
        <v>264</v>
      </c>
      <c r="K35" s="9">
        <v>4</v>
      </c>
      <c r="L35" s="77" t="s">
        <v>780</v>
      </c>
      <c r="M35" s="77" t="s">
        <v>781</v>
      </c>
      <c r="N35" s="11" t="s">
        <v>936</v>
      </c>
      <c r="O35" s="11">
        <v>22</v>
      </c>
      <c r="P35" s="11" t="s">
        <v>930</v>
      </c>
      <c r="Q35" s="11" t="s">
        <v>918</v>
      </c>
      <c r="R35" s="11" t="s">
        <v>940</v>
      </c>
      <c r="S35" s="11">
        <v>37</v>
      </c>
      <c r="T35" s="78">
        <v>4</v>
      </c>
      <c r="U35" s="73" t="s">
        <v>941</v>
      </c>
      <c r="V35" s="73" t="s">
        <v>942</v>
      </c>
      <c r="W35" s="10" t="s">
        <v>765</v>
      </c>
      <c r="X35" s="10" t="s">
        <v>769</v>
      </c>
      <c r="Y35" s="11" t="s">
        <v>1</v>
      </c>
      <c r="Z35" s="11" t="s">
        <v>199</v>
      </c>
      <c r="AA35" s="11">
        <f t="shared" si="1"/>
        <v>0</v>
      </c>
      <c r="AB35" s="11"/>
      <c r="AC35" s="2"/>
      <c r="AD35" s="2">
        <f t="shared" si="0"/>
        <v>0</v>
      </c>
      <c r="AE35" s="11"/>
      <c r="AF35" s="11"/>
      <c r="AG35" s="11"/>
      <c r="AH35" s="11">
        <f t="shared" si="2"/>
        <v>0</v>
      </c>
      <c r="AI35" s="11"/>
      <c r="AJ35" s="11"/>
      <c r="AK35" s="11">
        <f t="shared" si="3"/>
        <v>0</v>
      </c>
      <c r="AL35" s="11"/>
      <c r="AM35" s="11"/>
      <c r="AN35" s="11"/>
      <c r="AO35" s="11"/>
      <c r="AP35" s="11"/>
      <c r="AQ35" s="11"/>
      <c r="AR35" s="11"/>
      <c r="AS35" s="11"/>
      <c r="AT35" s="11">
        <f t="shared" si="4"/>
        <v>0</v>
      </c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6"/>
      <c r="BQ35" s="117"/>
      <c r="BR35" s="117"/>
      <c r="BS35" s="117"/>
      <c r="BT35" s="117"/>
      <c r="BU35" s="117"/>
      <c r="BV35" s="117"/>
      <c r="BW35" s="11"/>
    </row>
    <row r="36" spans="1:76" s="13" customFormat="1" ht="20.45" customHeight="1" x14ac:dyDescent="0.3">
      <c r="A36" s="11">
        <v>16</v>
      </c>
      <c r="B36" s="2" t="s">
        <v>63</v>
      </c>
      <c r="C36" s="1" t="s">
        <v>226</v>
      </c>
      <c r="D36" s="1" t="s">
        <v>0</v>
      </c>
      <c r="E36" s="11" t="s">
        <v>79</v>
      </c>
      <c r="F36" s="1" t="s">
        <v>412</v>
      </c>
      <c r="G36" s="10">
        <v>37</v>
      </c>
      <c r="H36" s="9">
        <v>3</v>
      </c>
      <c r="I36" s="77" t="s">
        <v>242</v>
      </c>
      <c r="J36" s="77" t="s">
        <v>265</v>
      </c>
      <c r="K36" s="9">
        <v>3</v>
      </c>
      <c r="L36" s="77" t="s">
        <v>782</v>
      </c>
      <c r="M36" s="77" t="s">
        <v>783</v>
      </c>
      <c r="N36" s="11" t="s">
        <v>929</v>
      </c>
      <c r="O36" s="11">
        <v>25</v>
      </c>
      <c r="P36" s="11" t="s">
        <v>930</v>
      </c>
      <c r="Q36" s="11" t="s">
        <v>859</v>
      </c>
      <c r="R36" s="11" t="s">
        <v>949</v>
      </c>
      <c r="S36" s="11">
        <v>37</v>
      </c>
      <c r="T36" s="78">
        <v>2</v>
      </c>
      <c r="U36" s="73" t="s">
        <v>950</v>
      </c>
      <c r="V36" s="73" t="s">
        <v>951</v>
      </c>
      <c r="W36" s="10" t="s">
        <v>767</v>
      </c>
      <c r="X36" s="10" t="s">
        <v>770</v>
      </c>
      <c r="Y36" s="11" t="s">
        <v>1</v>
      </c>
      <c r="Z36" s="11" t="s">
        <v>1769</v>
      </c>
      <c r="AA36" s="11">
        <f t="shared" si="1"/>
        <v>0</v>
      </c>
      <c r="AB36" s="11"/>
      <c r="AC36" s="2"/>
      <c r="AD36" s="2">
        <f t="shared" si="0"/>
        <v>0</v>
      </c>
      <c r="AE36" s="11"/>
      <c r="AF36" s="11"/>
      <c r="AG36" s="11"/>
      <c r="AH36" s="11">
        <f t="shared" si="2"/>
        <v>0</v>
      </c>
      <c r="AI36" s="11"/>
      <c r="AJ36" s="11"/>
      <c r="AK36" s="11">
        <f t="shared" si="3"/>
        <v>0</v>
      </c>
      <c r="AL36" s="11"/>
      <c r="AM36" s="11"/>
      <c r="AN36" s="11"/>
      <c r="AO36" s="11"/>
      <c r="AP36" s="11"/>
      <c r="AQ36" s="11"/>
      <c r="AR36" s="11"/>
      <c r="AS36" s="11"/>
      <c r="AT36" s="11">
        <f t="shared" si="4"/>
        <v>0</v>
      </c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6"/>
      <c r="BQ36" s="117"/>
      <c r="BR36" s="117"/>
      <c r="BS36" s="117"/>
      <c r="BT36" s="117"/>
      <c r="BU36" s="117"/>
      <c r="BV36" s="117"/>
      <c r="BW36" s="11"/>
    </row>
    <row r="37" spans="1:76" s="115" customFormat="1" ht="20.45" customHeight="1" x14ac:dyDescent="0.3">
      <c r="A37" s="106">
        <v>17</v>
      </c>
      <c r="B37" s="106" t="s">
        <v>63</v>
      </c>
      <c r="C37" s="107" t="s">
        <v>226</v>
      </c>
      <c r="D37" s="107" t="s">
        <v>0</v>
      </c>
      <c r="E37" s="106" t="s">
        <v>80</v>
      </c>
      <c r="F37" s="107" t="s">
        <v>412</v>
      </c>
      <c r="G37" s="108">
        <v>47</v>
      </c>
      <c r="H37" s="109">
        <v>1.5</v>
      </c>
      <c r="I37" s="110" t="s">
        <v>243</v>
      </c>
      <c r="J37" s="110" t="s">
        <v>266</v>
      </c>
      <c r="K37" s="109">
        <v>1.5</v>
      </c>
      <c r="L37" s="110" t="s">
        <v>784</v>
      </c>
      <c r="M37" s="110" t="s">
        <v>785</v>
      </c>
      <c r="N37" s="106" t="s">
        <v>936</v>
      </c>
      <c r="O37" s="106">
        <v>30</v>
      </c>
      <c r="P37" s="106" t="s">
        <v>930</v>
      </c>
      <c r="Q37" s="106" t="s">
        <v>859</v>
      </c>
      <c r="R37" s="106" t="s">
        <v>964</v>
      </c>
      <c r="S37" s="106">
        <v>47</v>
      </c>
      <c r="T37" s="111">
        <v>2</v>
      </c>
      <c r="U37" s="110" t="s">
        <v>965</v>
      </c>
      <c r="V37" s="110" t="s">
        <v>966</v>
      </c>
      <c r="W37" s="108" t="s">
        <v>767</v>
      </c>
      <c r="X37" s="108" t="s">
        <v>768</v>
      </c>
      <c r="Y37" s="106" t="s">
        <v>1</v>
      </c>
      <c r="Z37" s="106" t="s">
        <v>199</v>
      </c>
      <c r="AA37" s="106">
        <f t="shared" si="1"/>
        <v>0</v>
      </c>
      <c r="AB37" s="106"/>
      <c r="AC37" s="2"/>
      <c r="AD37" s="2">
        <f t="shared" si="0"/>
        <v>0</v>
      </c>
      <c r="AE37" s="106"/>
      <c r="AF37" s="106"/>
      <c r="AG37" s="106"/>
      <c r="AH37" s="106">
        <f t="shared" si="2"/>
        <v>0</v>
      </c>
      <c r="AI37" s="106"/>
      <c r="AJ37" s="106"/>
      <c r="AK37" s="106">
        <f t="shared" si="3"/>
        <v>0</v>
      </c>
      <c r="AL37" s="106"/>
      <c r="AM37" s="106"/>
      <c r="AN37" s="106"/>
      <c r="AO37" s="106"/>
      <c r="AP37" s="106"/>
      <c r="AQ37" s="106"/>
      <c r="AR37" s="106"/>
      <c r="AS37" s="106"/>
      <c r="AT37" s="106">
        <f t="shared" si="4"/>
        <v>0</v>
      </c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13"/>
      <c r="BQ37" s="114"/>
      <c r="BR37" s="114"/>
      <c r="BS37" s="114">
        <v>1</v>
      </c>
      <c r="BT37" s="114"/>
      <c r="BU37" s="114"/>
      <c r="BV37" s="114"/>
      <c r="BW37" s="106" t="s">
        <v>1734</v>
      </c>
    </row>
    <row r="38" spans="1:76" s="13" customFormat="1" ht="20.45" customHeight="1" x14ac:dyDescent="0.3">
      <c r="A38" s="11">
        <v>18</v>
      </c>
      <c r="B38" s="2" t="s">
        <v>63</v>
      </c>
      <c r="C38" s="1" t="s">
        <v>226</v>
      </c>
      <c r="D38" s="1" t="s">
        <v>0</v>
      </c>
      <c r="E38" s="11" t="s">
        <v>81</v>
      </c>
      <c r="F38" s="1" t="s">
        <v>412</v>
      </c>
      <c r="G38" s="10">
        <v>45</v>
      </c>
      <c r="H38" s="9">
        <v>2.5</v>
      </c>
      <c r="I38" s="77" t="s">
        <v>244</v>
      </c>
      <c r="J38" s="77" t="s">
        <v>267</v>
      </c>
      <c r="K38" s="9">
        <v>2.5</v>
      </c>
      <c r="L38" s="77" t="s">
        <v>786</v>
      </c>
      <c r="M38" s="77" t="s">
        <v>787</v>
      </c>
      <c r="N38" s="11" t="s">
        <v>936</v>
      </c>
      <c r="O38" s="11">
        <v>29</v>
      </c>
      <c r="P38" s="11" t="s">
        <v>930</v>
      </c>
      <c r="Q38" s="11" t="s">
        <v>918</v>
      </c>
      <c r="R38" s="11" t="s">
        <v>961</v>
      </c>
      <c r="S38" s="11">
        <v>46</v>
      </c>
      <c r="T38" s="78">
        <v>2</v>
      </c>
      <c r="U38" s="73" t="s">
        <v>962</v>
      </c>
      <c r="V38" s="77" t="s">
        <v>963</v>
      </c>
      <c r="W38" s="10" t="s">
        <v>765</v>
      </c>
      <c r="X38" s="10" t="s">
        <v>770</v>
      </c>
      <c r="Y38" s="11" t="s">
        <v>1</v>
      </c>
      <c r="Z38" s="11" t="s">
        <v>199</v>
      </c>
      <c r="AA38" s="11">
        <f t="shared" si="1"/>
        <v>0</v>
      </c>
      <c r="AB38" s="11"/>
      <c r="AC38" s="2"/>
      <c r="AD38" s="2">
        <f t="shared" si="0"/>
        <v>0</v>
      </c>
      <c r="AE38" s="11"/>
      <c r="AF38" s="11"/>
      <c r="AG38" s="11"/>
      <c r="AH38" s="11">
        <f t="shared" si="2"/>
        <v>0</v>
      </c>
      <c r="AI38" s="11"/>
      <c r="AJ38" s="11"/>
      <c r="AK38" s="11">
        <f t="shared" si="3"/>
        <v>0</v>
      </c>
      <c r="AL38" s="11"/>
      <c r="AM38" s="11"/>
      <c r="AN38" s="11"/>
      <c r="AO38" s="11"/>
      <c r="AP38" s="11"/>
      <c r="AQ38" s="11"/>
      <c r="AR38" s="11"/>
      <c r="AS38" s="11"/>
      <c r="AT38" s="11">
        <f t="shared" si="4"/>
        <v>0</v>
      </c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6"/>
      <c r="BQ38" s="117"/>
      <c r="BR38" s="117"/>
      <c r="BS38" s="117"/>
      <c r="BT38" s="117"/>
      <c r="BU38" s="117"/>
      <c r="BV38" s="117"/>
      <c r="BW38" s="11"/>
    </row>
    <row r="39" spans="1:76" s="13" customFormat="1" ht="20.45" customHeight="1" x14ac:dyDescent="0.3">
      <c r="A39" s="11">
        <v>19</v>
      </c>
      <c r="B39" s="2" t="s">
        <v>63</v>
      </c>
      <c r="C39" s="1" t="s">
        <v>226</v>
      </c>
      <c r="D39" s="1" t="s">
        <v>0</v>
      </c>
      <c r="E39" s="11" t="s">
        <v>82</v>
      </c>
      <c r="F39" s="1" t="s">
        <v>412</v>
      </c>
      <c r="G39" s="10">
        <v>47</v>
      </c>
      <c r="H39" s="9">
        <v>1.5</v>
      </c>
      <c r="I39" s="77" t="s">
        <v>245</v>
      </c>
      <c r="J39" s="77" t="s">
        <v>268</v>
      </c>
      <c r="K39" s="9">
        <v>1.5</v>
      </c>
      <c r="L39" s="77" t="s">
        <v>788</v>
      </c>
      <c r="M39" s="77" t="s">
        <v>789</v>
      </c>
      <c r="N39" s="11" t="s">
        <v>936</v>
      </c>
      <c r="O39" s="11">
        <v>32</v>
      </c>
      <c r="P39" s="11" t="s">
        <v>930</v>
      </c>
      <c r="Q39" s="11" t="s">
        <v>859</v>
      </c>
      <c r="R39" s="11" t="s">
        <v>970</v>
      </c>
      <c r="S39" s="11">
        <v>47</v>
      </c>
      <c r="T39" s="78">
        <v>2</v>
      </c>
      <c r="U39" s="77" t="s">
        <v>971</v>
      </c>
      <c r="V39" s="77" t="s">
        <v>972</v>
      </c>
      <c r="W39" s="10" t="s">
        <v>765</v>
      </c>
      <c r="X39" s="10" t="s">
        <v>769</v>
      </c>
      <c r="Y39" s="11" t="s">
        <v>1</v>
      </c>
      <c r="Z39" s="11" t="s">
        <v>1769</v>
      </c>
      <c r="AA39" s="11">
        <f t="shared" si="1"/>
        <v>0</v>
      </c>
      <c r="AB39" s="11"/>
      <c r="AC39" s="2"/>
      <c r="AD39" s="2">
        <f t="shared" si="0"/>
        <v>0</v>
      </c>
      <c r="AE39" s="11"/>
      <c r="AF39" s="11"/>
      <c r="AG39" s="11"/>
      <c r="AH39" s="11">
        <f t="shared" si="2"/>
        <v>0</v>
      </c>
      <c r="AI39" s="11"/>
      <c r="AJ39" s="11"/>
      <c r="AK39" s="11">
        <f t="shared" si="3"/>
        <v>0</v>
      </c>
      <c r="AL39" s="11"/>
      <c r="AM39" s="11"/>
      <c r="AN39" s="11"/>
      <c r="AO39" s="11"/>
      <c r="AP39" s="11"/>
      <c r="AQ39" s="11"/>
      <c r="AR39" s="11"/>
      <c r="AS39" s="11"/>
      <c r="AT39" s="11">
        <f t="shared" si="4"/>
        <v>0</v>
      </c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6"/>
      <c r="BQ39" s="117"/>
      <c r="BR39" s="117"/>
      <c r="BS39" s="117"/>
      <c r="BT39" s="117"/>
      <c r="BU39" s="117"/>
      <c r="BV39" s="117"/>
      <c r="BW39" s="11"/>
    </row>
    <row r="40" spans="1:76" s="13" customFormat="1" ht="20.45" customHeight="1" x14ac:dyDescent="0.3">
      <c r="A40" s="11">
        <v>20</v>
      </c>
      <c r="B40" s="2" t="s">
        <v>63</v>
      </c>
      <c r="C40" s="1" t="s">
        <v>226</v>
      </c>
      <c r="D40" s="1" t="s">
        <v>0</v>
      </c>
      <c r="E40" s="11" t="s">
        <v>83</v>
      </c>
      <c r="F40" s="1" t="s">
        <v>412</v>
      </c>
      <c r="G40" s="10">
        <v>6</v>
      </c>
      <c r="H40" s="9">
        <v>2</v>
      </c>
      <c r="I40" s="77" t="s">
        <v>246</v>
      </c>
      <c r="J40" s="77" t="s">
        <v>269</v>
      </c>
      <c r="K40" s="9">
        <v>2</v>
      </c>
      <c r="L40" s="77" t="s">
        <v>246</v>
      </c>
      <c r="M40" s="77" t="s">
        <v>269</v>
      </c>
      <c r="N40" s="11" t="s">
        <v>929</v>
      </c>
      <c r="O40" s="11">
        <v>20</v>
      </c>
      <c r="P40" s="11" t="s">
        <v>930</v>
      </c>
      <c r="Q40" s="11" t="s">
        <v>918</v>
      </c>
      <c r="R40" s="11" t="s">
        <v>933</v>
      </c>
      <c r="S40" s="11">
        <v>6</v>
      </c>
      <c r="T40" s="78">
        <v>6</v>
      </c>
      <c r="U40" s="73" t="s">
        <v>934</v>
      </c>
      <c r="V40" s="73" t="s">
        <v>935</v>
      </c>
      <c r="W40" s="10" t="s">
        <v>765</v>
      </c>
      <c r="X40" s="10" t="s">
        <v>769</v>
      </c>
      <c r="Y40" s="11" t="s">
        <v>2</v>
      </c>
      <c r="Z40" s="11" t="s">
        <v>199</v>
      </c>
      <c r="AA40" s="11">
        <f t="shared" si="1"/>
        <v>0</v>
      </c>
      <c r="AB40" s="11"/>
      <c r="AC40" s="2"/>
      <c r="AD40" s="2">
        <f t="shared" si="0"/>
        <v>0</v>
      </c>
      <c r="AE40" s="11"/>
      <c r="AF40" s="11"/>
      <c r="AG40" s="11"/>
      <c r="AH40" s="11">
        <f t="shared" si="2"/>
        <v>0</v>
      </c>
      <c r="AI40" s="11"/>
      <c r="AJ40" s="11"/>
      <c r="AK40" s="11">
        <f t="shared" si="3"/>
        <v>0</v>
      </c>
      <c r="AL40" s="11"/>
      <c r="AM40" s="11"/>
      <c r="AN40" s="11"/>
      <c r="AO40" s="11"/>
      <c r="AP40" s="11"/>
      <c r="AQ40" s="11"/>
      <c r="AR40" s="11"/>
      <c r="AS40" s="11"/>
      <c r="AT40" s="11">
        <f t="shared" si="4"/>
        <v>0</v>
      </c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6"/>
      <c r="BQ40" s="117"/>
      <c r="BR40" s="117"/>
      <c r="BS40" s="117"/>
      <c r="BT40" s="117"/>
      <c r="BU40" s="117"/>
      <c r="BV40" s="117"/>
      <c r="BW40" s="11"/>
    </row>
    <row r="41" spans="1:76" s="13" customFormat="1" ht="20.45" customHeight="1" x14ac:dyDescent="0.3">
      <c r="A41" s="11">
        <v>21</v>
      </c>
      <c r="B41" s="2" t="s">
        <v>63</v>
      </c>
      <c r="C41" s="1" t="s">
        <v>226</v>
      </c>
      <c r="D41" s="1" t="s">
        <v>0</v>
      </c>
      <c r="E41" s="11" t="s">
        <v>84</v>
      </c>
      <c r="F41" s="1" t="s">
        <v>412</v>
      </c>
      <c r="G41" s="10">
        <v>1</v>
      </c>
      <c r="H41" s="9">
        <v>1</v>
      </c>
      <c r="I41" s="77" t="s">
        <v>247</v>
      </c>
      <c r="J41" s="77" t="s">
        <v>270</v>
      </c>
      <c r="K41" s="9">
        <v>1</v>
      </c>
      <c r="L41" s="77" t="s">
        <v>790</v>
      </c>
      <c r="M41" s="77" t="s">
        <v>791</v>
      </c>
      <c r="N41" s="11" t="s">
        <v>928</v>
      </c>
      <c r="O41" s="11"/>
      <c r="P41" s="11"/>
      <c r="Q41" s="11"/>
      <c r="R41" s="11"/>
      <c r="S41" s="11"/>
      <c r="T41" s="78"/>
      <c r="U41" s="77"/>
      <c r="V41" s="77"/>
      <c r="W41" s="10" t="s">
        <v>765</v>
      </c>
      <c r="X41" s="10" t="s">
        <v>769</v>
      </c>
      <c r="Y41" s="11" t="s">
        <v>2</v>
      </c>
      <c r="Z41" s="11"/>
      <c r="AA41" s="11">
        <f t="shared" si="1"/>
        <v>0</v>
      </c>
      <c r="AB41" s="11"/>
      <c r="AC41" s="2"/>
      <c r="AD41" s="2">
        <f t="shared" si="0"/>
        <v>0</v>
      </c>
      <c r="AE41" s="11"/>
      <c r="AF41" s="11"/>
      <c r="AG41" s="11"/>
      <c r="AH41" s="11">
        <f t="shared" si="2"/>
        <v>0</v>
      </c>
      <c r="AI41" s="11"/>
      <c r="AJ41" s="11"/>
      <c r="AK41" s="11">
        <f t="shared" si="3"/>
        <v>0</v>
      </c>
      <c r="AL41" s="11"/>
      <c r="AM41" s="11"/>
      <c r="AN41" s="11"/>
      <c r="AO41" s="11"/>
      <c r="AP41" s="11"/>
      <c r="AQ41" s="11"/>
      <c r="AR41" s="11"/>
      <c r="AS41" s="11"/>
      <c r="AT41" s="11">
        <f t="shared" si="4"/>
        <v>0</v>
      </c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6"/>
      <c r="BQ41" s="117"/>
      <c r="BR41" s="117"/>
      <c r="BS41" s="117"/>
      <c r="BT41" s="117"/>
      <c r="BU41" s="117"/>
      <c r="BV41" s="117"/>
      <c r="BW41" s="11"/>
    </row>
    <row r="42" spans="1:76" s="13" customFormat="1" ht="20.45" customHeight="1" x14ac:dyDescent="0.3">
      <c r="A42" s="11">
        <v>22</v>
      </c>
      <c r="B42" s="2" t="s">
        <v>63</v>
      </c>
      <c r="C42" s="1" t="s">
        <v>226</v>
      </c>
      <c r="D42" s="1" t="s">
        <v>0</v>
      </c>
      <c r="E42" s="11" t="s">
        <v>85</v>
      </c>
      <c r="F42" s="1" t="s">
        <v>412</v>
      </c>
      <c r="G42" s="10">
        <v>6</v>
      </c>
      <c r="H42" s="9">
        <v>2</v>
      </c>
      <c r="I42" s="77" t="s">
        <v>248</v>
      </c>
      <c r="J42" s="77" t="s">
        <v>271</v>
      </c>
      <c r="K42" s="9">
        <v>2</v>
      </c>
      <c r="L42" s="77" t="s">
        <v>792</v>
      </c>
      <c r="M42" s="77" t="s">
        <v>793</v>
      </c>
      <c r="N42" s="11" t="s">
        <v>936</v>
      </c>
      <c r="O42" s="11">
        <v>21</v>
      </c>
      <c r="P42" s="11" t="s">
        <v>930</v>
      </c>
      <c r="Q42" s="11" t="s">
        <v>918</v>
      </c>
      <c r="R42" s="11" t="s">
        <v>937</v>
      </c>
      <c r="S42" s="11">
        <v>6</v>
      </c>
      <c r="T42" s="78">
        <v>1</v>
      </c>
      <c r="U42" s="73" t="s">
        <v>938</v>
      </c>
      <c r="V42" s="73" t="s">
        <v>939</v>
      </c>
      <c r="W42" s="10" t="s">
        <v>765</v>
      </c>
      <c r="X42" s="10" t="s">
        <v>769</v>
      </c>
      <c r="Y42" s="11" t="s">
        <v>2</v>
      </c>
      <c r="Z42" s="11" t="s">
        <v>199</v>
      </c>
      <c r="AA42" s="11">
        <f t="shared" si="1"/>
        <v>0</v>
      </c>
      <c r="AB42" s="11"/>
      <c r="AC42" s="2"/>
      <c r="AD42" s="2">
        <f t="shared" si="0"/>
        <v>0</v>
      </c>
      <c r="AE42" s="11"/>
      <c r="AF42" s="11"/>
      <c r="AG42" s="11"/>
      <c r="AH42" s="11">
        <f t="shared" si="2"/>
        <v>0</v>
      </c>
      <c r="AI42" s="11"/>
      <c r="AJ42" s="11"/>
      <c r="AK42" s="11">
        <f t="shared" si="3"/>
        <v>0</v>
      </c>
      <c r="AL42" s="11"/>
      <c r="AM42" s="11"/>
      <c r="AN42" s="11"/>
      <c r="AO42" s="11"/>
      <c r="AP42" s="11"/>
      <c r="AQ42" s="11"/>
      <c r="AR42" s="11"/>
      <c r="AS42" s="11"/>
      <c r="AT42" s="11">
        <f t="shared" si="4"/>
        <v>0</v>
      </c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6"/>
      <c r="BQ42" s="117"/>
      <c r="BR42" s="117"/>
      <c r="BS42" s="117"/>
      <c r="BT42" s="117"/>
      <c r="BU42" s="117"/>
      <c r="BV42" s="117"/>
      <c r="BW42" s="11"/>
    </row>
    <row r="43" spans="1:76" s="13" customFormat="1" ht="20.45" customHeight="1" x14ac:dyDescent="0.3">
      <c r="A43" s="11">
        <v>23</v>
      </c>
      <c r="B43" s="2" t="s">
        <v>63</v>
      </c>
      <c r="C43" s="1" t="s">
        <v>226</v>
      </c>
      <c r="D43" s="1" t="s">
        <v>0</v>
      </c>
      <c r="E43" s="11" t="s">
        <v>86</v>
      </c>
      <c r="F43" s="1" t="s">
        <v>412</v>
      </c>
      <c r="G43" s="10">
        <v>39</v>
      </c>
      <c r="H43" s="9">
        <v>1</v>
      </c>
      <c r="I43" s="77" t="s">
        <v>249</v>
      </c>
      <c r="J43" s="77" t="s">
        <v>272</v>
      </c>
      <c r="K43" s="9">
        <v>1</v>
      </c>
      <c r="L43" s="77" t="s">
        <v>794</v>
      </c>
      <c r="M43" s="77" t="s">
        <v>795</v>
      </c>
      <c r="N43" s="11" t="s">
        <v>929</v>
      </c>
      <c r="O43" s="11">
        <v>34</v>
      </c>
      <c r="P43" s="11" t="s">
        <v>976</v>
      </c>
      <c r="Q43" s="11" t="s">
        <v>977</v>
      </c>
      <c r="R43" s="11" t="s">
        <v>978</v>
      </c>
      <c r="S43" s="11">
        <v>39</v>
      </c>
      <c r="T43" s="78">
        <v>2</v>
      </c>
      <c r="U43" s="77" t="s">
        <v>979</v>
      </c>
      <c r="V43" s="77" t="s">
        <v>980</v>
      </c>
      <c r="W43" s="10" t="s">
        <v>765</v>
      </c>
      <c r="X43" s="10" t="s">
        <v>769</v>
      </c>
      <c r="Y43" s="11" t="s">
        <v>2</v>
      </c>
      <c r="Z43" s="11" t="s">
        <v>199</v>
      </c>
      <c r="AA43" s="11">
        <f t="shared" si="1"/>
        <v>0</v>
      </c>
      <c r="AB43" s="11"/>
      <c r="AC43" s="2"/>
      <c r="AD43" s="2">
        <f t="shared" si="0"/>
        <v>0</v>
      </c>
      <c r="AE43" s="11"/>
      <c r="AF43" s="11"/>
      <c r="AG43" s="11"/>
      <c r="AH43" s="11">
        <f t="shared" si="2"/>
        <v>0</v>
      </c>
      <c r="AI43" s="11"/>
      <c r="AJ43" s="11"/>
      <c r="AK43" s="11">
        <f t="shared" si="3"/>
        <v>0</v>
      </c>
      <c r="AL43" s="11"/>
      <c r="AM43" s="11"/>
      <c r="AN43" s="11"/>
      <c r="AO43" s="11"/>
      <c r="AP43" s="11"/>
      <c r="AQ43" s="11"/>
      <c r="AR43" s="11"/>
      <c r="AS43" s="11"/>
      <c r="AT43" s="11">
        <f t="shared" si="4"/>
        <v>0</v>
      </c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6"/>
      <c r="BQ43" s="117"/>
      <c r="BR43" s="117"/>
      <c r="BS43" s="117"/>
      <c r="BT43" s="117"/>
      <c r="BU43" s="117"/>
      <c r="BV43" s="117"/>
      <c r="BW43" s="11"/>
    </row>
    <row r="44" spans="1:76" s="115" customFormat="1" ht="20.45" customHeight="1" x14ac:dyDescent="0.3">
      <c r="A44" s="106">
        <v>157</v>
      </c>
      <c r="B44" s="106" t="s">
        <v>63</v>
      </c>
      <c r="C44" s="106" t="s">
        <v>551</v>
      </c>
      <c r="D44" s="107" t="s">
        <v>55</v>
      </c>
      <c r="E44" s="106" t="s">
        <v>87</v>
      </c>
      <c r="F44" s="107" t="s">
        <v>412</v>
      </c>
      <c r="G44" s="108">
        <v>75</v>
      </c>
      <c r="H44" s="109">
        <v>5</v>
      </c>
      <c r="I44" s="110" t="s">
        <v>552</v>
      </c>
      <c r="J44" s="110" t="s">
        <v>553</v>
      </c>
      <c r="K44" s="109">
        <v>5</v>
      </c>
      <c r="L44" s="110" t="s">
        <v>796</v>
      </c>
      <c r="M44" s="110" t="s">
        <v>797</v>
      </c>
      <c r="N44" s="238" t="s">
        <v>868</v>
      </c>
      <c r="O44" s="106">
        <v>35</v>
      </c>
      <c r="P44" s="106" t="s">
        <v>976</v>
      </c>
      <c r="Q44" s="106" t="s">
        <v>977</v>
      </c>
      <c r="R44" s="106" t="s">
        <v>981</v>
      </c>
      <c r="S44" s="106">
        <v>75</v>
      </c>
      <c r="T44" s="111">
        <v>3</v>
      </c>
      <c r="U44" s="110" t="s">
        <v>982</v>
      </c>
      <c r="V44" s="110" t="s">
        <v>983</v>
      </c>
      <c r="W44" s="108" t="s">
        <v>767</v>
      </c>
      <c r="X44" s="108" t="s">
        <v>806</v>
      </c>
      <c r="Y44" s="106" t="s">
        <v>2</v>
      </c>
      <c r="Z44" s="106" t="s">
        <v>1769</v>
      </c>
      <c r="AA44" s="106">
        <f t="shared" si="1"/>
        <v>0</v>
      </c>
      <c r="AB44" s="106"/>
      <c r="AC44" s="2"/>
      <c r="AD44" s="2">
        <f t="shared" si="0"/>
        <v>0</v>
      </c>
      <c r="AE44" s="106"/>
      <c r="AF44" s="106"/>
      <c r="AG44" s="106"/>
      <c r="AH44" s="106">
        <f t="shared" si="2"/>
        <v>0</v>
      </c>
      <c r="AI44" s="106"/>
      <c r="AJ44" s="106"/>
      <c r="AK44" s="106">
        <f t="shared" si="3"/>
        <v>0</v>
      </c>
      <c r="AL44" s="106"/>
      <c r="AM44" s="106"/>
      <c r="AN44" s="106"/>
      <c r="AO44" s="106"/>
      <c r="AP44" s="106"/>
      <c r="AQ44" s="106"/>
      <c r="AR44" s="106"/>
      <c r="AS44" s="106"/>
      <c r="AT44" s="106">
        <f t="shared" si="4"/>
        <v>0</v>
      </c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  <c r="BF44" s="106"/>
      <c r="BG44" s="106"/>
      <c r="BH44" s="106"/>
      <c r="BI44" s="106"/>
      <c r="BJ44" s="106"/>
      <c r="BK44" s="106"/>
      <c r="BL44" s="106"/>
      <c r="BM44" s="106"/>
      <c r="BN44" s="106"/>
      <c r="BO44" s="106"/>
      <c r="BP44" s="113"/>
      <c r="BQ44" s="114"/>
      <c r="BR44" s="114"/>
      <c r="BS44" s="114">
        <v>1</v>
      </c>
      <c r="BT44" s="114"/>
      <c r="BU44" s="114"/>
      <c r="BV44" s="114"/>
      <c r="BW44" s="106" t="s">
        <v>1734</v>
      </c>
    </row>
    <row r="45" spans="1:76" s="115" customFormat="1" ht="20.45" customHeight="1" x14ac:dyDescent="0.3">
      <c r="A45" s="118">
        <v>158</v>
      </c>
      <c r="B45" s="106" t="s">
        <v>63</v>
      </c>
      <c r="C45" s="106" t="s">
        <v>551</v>
      </c>
      <c r="D45" s="107" t="s">
        <v>55</v>
      </c>
      <c r="E45" s="106" t="s">
        <v>88</v>
      </c>
      <c r="F45" s="107" t="s">
        <v>412</v>
      </c>
      <c r="G45" s="108">
        <v>75</v>
      </c>
      <c r="H45" s="109">
        <v>2</v>
      </c>
      <c r="I45" s="110" t="s">
        <v>554</v>
      </c>
      <c r="J45" s="110" t="s">
        <v>555</v>
      </c>
      <c r="K45" s="109">
        <v>2</v>
      </c>
      <c r="L45" s="110" t="s">
        <v>798</v>
      </c>
      <c r="M45" s="110" t="s">
        <v>799</v>
      </c>
      <c r="N45" s="106" t="s">
        <v>929</v>
      </c>
      <c r="O45" s="106">
        <v>36</v>
      </c>
      <c r="P45" s="106" t="s">
        <v>976</v>
      </c>
      <c r="Q45" s="106" t="s">
        <v>977</v>
      </c>
      <c r="R45" s="106" t="s">
        <v>984</v>
      </c>
      <c r="S45" s="106">
        <v>75</v>
      </c>
      <c r="T45" s="111">
        <v>5</v>
      </c>
      <c r="U45" s="110" t="s">
        <v>985</v>
      </c>
      <c r="V45" s="110" t="s">
        <v>986</v>
      </c>
      <c r="W45" s="108" t="s">
        <v>767</v>
      </c>
      <c r="X45" s="108" t="s">
        <v>806</v>
      </c>
      <c r="Y45" s="106" t="s">
        <v>2</v>
      </c>
      <c r="Z45" s="106" t="s">
        <v>1769</v>
      </c>
      <c r="AA45" s="106">
        <f t="shared" si="1"/>
        <v>0</v>
      </c>
      <c r="AB45" s="106"/>
      <c r="AC45" s="2"/>
      <c r="AD45" s="2">
        <f t="shared" si="0"/>
        <v>0</v>
      </c>
      <c r="AE45" s="106"/>
      <c r="AF45" s="106"/>
      <c r="AG45" s="106"/>
      <c r="AH45" s="106">
        <f t="shared" si="2"/>
        <v>0</v>
      </c>
      <c r="AI45" s="106"/>
      <c r="AJ45" s="106"/>
      <c r="AK45" s="106">
        <f t="shared" si="3"/>
        <v>0</v>
      </c>
      <c r="AL45" s="106"/>
      <c r="AM45" s="106"/>
      <c r="AN45" s="106"/>
      <c r="AO45" s="106"/>
      <c r="AP45" s="106"/>
      <c r="AQ45" s="106"/>
      <c r="AR45" s="106"/>
      <c r="AS45" s="106"/>
      <c r="AT45" s="106">
        <f t="shared" si="4"/>
        <v>0</v>
      </c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13"/>
      <c r="BQ45" s="114"/>
      <c r="BR45" s="114"/>
      <c r="BS45" s="114">
        <v>1</v>
      </c>
      <c r="BT45" s="114"/>
      <c r="BU45" s="114"/>
      <c r="BV45" s="114"/>
      <c r="BW45" s="106" t="s">
        <v>1734</v>
      </c>
    </row>
    <row r="46" spans="1:76" s="115" customFormat="1" ht="20.45" customHeight="1" x14ac:dyDescent="0.3">
      <c r="A46" s="106">
        <v>159</v>
      </c>
      <c r="B46" s="106" t="s">
        <v>63</v>
      </c>
      <c r="C46" s="106" t="s">
        <v>551</v>
      </c>
      <c r="D46" s="107" t="s">
        <v>55</v>
      </c>
      <c r="E46" s="106" t="s">
        <v>89</v>
      </c>
      <c r="F46" s="107" t="s">
        <v>412</v>
      </c>
      <c r="G46" s="108">
        <v>87</v>
      </c>
      <c r="H46" s="109">
        <v>5</v>
      </c>
      <c r="I46" s="110" t="s">
        <v>556</v>
      </c>
      <c r="J46" s="110" t="s">
        <v>557</v>
      </c>
      <c r="K46" s="109">
        <v>5</v>
      </c>
      <c r="L46" s="110" t="s">
        <v>800</v>
      </c>
      <c r="M46" s="110" t="s">
        <v>801</v>
      </c>
      <c r="N46" s="106" t="s">
        <v>929</v>
      </c>
      <c r="O46" s="106">
        <v>38</v>
      </c>
      <c r="P46" s="106" t="s">
        <v>976</v>
      </c>
      <c r="Q46" s="106" t="s">
        <v>977</v>
      </c>
      <c r="R46" s="106" t="s">
        <v>990</v>
      </c>
      <c r="S46" s="106">
        <v>87</v>
      </c>
      <c r="T46" s="111">
        <v>3</v>
      </c>
      <c r="U46" s="110" t="s">
        <v>991</v>
      </c>
      <c r="V46" s="110" t="s">
        <v>992</v>
      </c>
      <c r="W46" s="108" t="s">
        <v>807</v>
      </c>
      <c r="X46" s="108" t="s">
        <v>806</v>
      </c>
      <c r="Y46" s="106" t="s">
        <v>2</v>
      </c>
      <c r="Z46" s="106" t="s">
        <v>1769</v>
      </c>
      <c r="AA46" s="68" t="s">
        <v>1834</v>
      </c>
      <c r="AB46" s="69" t="s">
        <v>1835</v>
      </c>
      <c r="AC46" s="2"/>
      <c r="AD46" s="2">
        <f t="shared" si="0"/>
        <v>0</v>
      </c>
      <c r="AE46" s="106"/>
      <c r="AF46" s="106"/>
      <c r="AG46" s="106"/>
      <c r="AH46" s="106">
        <f t="shared" si="2"/>
        <v>0</v>
      </c>
      <c r="AI46" s="106"/>
      <c r="AJ46" s="106"/>
      <c r="AK46" s="106">
        <f t="shared" si="3"/>
        <v>0</v>
      </c>
      <c r="AL46" s="106"/>
      <c r="AM46" s="106"/>
      <c r="AN46" s="106"/>
      <c r="AO46" s="106"/>
      <c r="AP46" s="106"/>
      <c r="AQ46" s="106"/>
      <c r="AR46" s="106"/>
      <c r="AS46" s="106"/>
      <c r="AT46" s="106">
        <f t="shared" si="4"/>
        <v>0</v>
      </c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13"/>
      <c r="BQ46" s="114"/>
      <c r="BR46" s="114"/>
      <c r="BS46" s="114">
        <v>1</v>
      </c>
      <c r="BT46" s="114"/>
      <c r="BU46" s="114"/>
      <c r="BV46" s="114"/>
      <c r="BW46" s="106" t="s">
        <v>1734</v>
      </c>
      <c r="BX46" s="119"/>
    </row>
    <row r="47" spans="1:76" s="30" customFormat="1" ht="20.45" customHeight="1" x14ac:dyDescent="0.3">
      <c r="A47" s="270" t="s">
        <v>201</v>
      </c>
      <c r="B47" s="271"/>
      <c r="C47" s="272"/>
      <c r="D47" s="31" t="s">
        <v>0</v>
      </c>
      <c r="E47" s="32">
        <f>COUNTIF(D21:D46,"일반국도")</f>
        <v>23</v>
      </c>
      <c r="F47" s="32"/>
      <c r="G47" s="32"/>
      <c r="H47" s="49">
        <f>SUMIF($D21:$D46,"일반국도",H21:H46)</f>
        <v>63</v>
      </c>
      <c r="I47" s="33"/>
      <c r="J47" s="33"/>
      <c r="K47" s="49">
        <f>SUMIF($D21:$D46,"일반국도",K21:K46)</f>
        <v>63</v>
      </c>
      <c r="L47" s="33"/>
      <c r="M47" s="33"/>
      <c r="N47" s="34"/>
      <c r="O47" s="34"/>
      <c r="P47" s="34"/>
      <c r="Q47" s="34"/>
      <c r="R47" s="32">
        <f>COUNTIF(Q7:Q46,"일반국도")</f>
        <v>33</v>
      </c>
      <c r="S47" s="34"/>
      <c r="T47" s="49">
        <f>SUMIF($Q7:$Q46,"일반국도",T7:T46)</f>
        <v>135.435</v>
      </c>
      <c r="U47" s="33"/>
      <c r="V47" s="55" t="s">
        <v>1766</v>
      </c>
      <c r="W47" s="35"/>
      <c r="X47" s="36"/>
      <c r="Y47" s="32">
        <f>COUNTIF($Y$7:$Y$46,"A")</f>
        <v>5</v>
      </c>
      <c r="Z47" s="32">
        <f>COUNTIF($Z$7:$Z$46,"A")</f>
        <v>0</v>
      </c>
      <c r="AA47" s="49">
        <f>SUMIF($Z7:$Z46,"A",T7:T46)</f>
        <v>0</v>
      </c>
      <c r="AB47" s="49">
        <f>SUMIF($Y7:$Y46,"A",K7:K46)</f>
        <v>22.7</v>
      </c>
      <c r="AC47" s="66"/>
      <c r="AD47" s="37">
        <f t="shared" ref="AD47:AF47" si="5">SUMIF($Q7:$Q46,"일반국도",AD7:AD46)</f>
        <v>0</v>
      </c>
      <c r="AE47" s="37">
        <f t="shared" si="5"/>
        <v>0</v>
      </c>
      <c r="AF47" s="37">
        <f t="shared" si="5"/>
        <v>0</v>
      </c>
      <c r="AG47" s="37">
        <f t="shared" ref="AG47:BJ47" si="6">SUMIF($Q7:$Q46,"일반국도",AG7:AG46)</f>
        <v>0</v>
      </c>
      <c r="AH47" s="37">
        <f t="shared" si="6"/>
        <v>0</v>
      </c>
      <c r="AI47" s="37">
        <f t="shared" si="6"/>
        <v>0</v>
      </c>
      <c r="AJ47" s="37">
        <f t="shared" si="6"/>
        <v>0</v>
      </c>
      <c r="AK47" s="37">
        <f t="shared" si="6"/>
        <v>0</v>
      </c>
      <c r="AL47" s="37">
        <f t="shared" si="6"/>
        <v>0</v>
      </c>
      <c r="AM47" s="37">
        <f t="shared" si="6"/>
        <v>0</v>
      </c>
      <c r="AN47" s="37">
        <f t="shared" si="6"/>
        <v>0</v>
      </c>
      <c r="AO47" s="37">
        <f t="shared" si="6"/>
        <v>0</v>
      </c>
      <c r="AP47" s="37">
        <f t="shared" si="6"/>
        <v>0</v>
      </c>
      <c r="AQ47" s="37">
        <f t="shared" si="6"/>
        <v>0</v>
      </c>
      <c r="AR47" s="37">
        <f t="shared" si="6"/>
        <v>0</v>
      </c>
      <c r="AS47" s="37">
        <f t="shared" si="6"/>
        <v>0</v>
      </c>
      <c r="AT47" s="37">
        <f t="shared" si="6"/>
        <v>0</v>
      </c>
      <c r="AU47" s="37">
        <f t="shared" si="6"/>
        <v>0</v>
      </c>
      <c r="AV47" s="37">
        <f t="shared" si="6"/>
        <v>0</v>
      </c>
      <c r="AW47" s="37">
        <f t="shared" si="6"/>
        <v>0</v>
      </c>
      <c r="AX47" s="37">
        <f t="shared" si="6"/>
        <v>0</v>
      </c>
      <c r="AY47" s="37">
        <f t="shared" si="6"/>
        <v>0</v>
      </c>
      <c r="AZ47" s="37">
        <f t="shared" si="6"/>
        <v>0</v>
      </c>
      <c r="BA47" s="37">
        <f t="shared" si="6"/>
        <v>0</v>
      </c>
      <c r="BB47" s="37">
        <f t="shared" si="6"/>
        <v>0</v>
      </c>
      <c r="BC47" s="37">
        <f t="shared" si="6"/>
        <v>0</v>
      </c>
      <c r="BD47" s="37">
        <f t="shared" si="6"/>
        <v>0</v>
      </c>
      <c r="BE47" s="37">
        <f t="shared" si="6"/>
        <v>0</v>
      </c>
      <c r="BF47" s="37">
        <f t="shared" si="6"/>
        <v>0</v>
      </c>
      <c r="BG47" s="37">
        <f t="shared" si="6"/>
        <v>0</v>
      </c>
      <c r="BH47" s="37">
        <f t="shared" si="6"/>
        <v>0</v>
      </c>
      <c r="BI47" s="37">
        <f t="shared" si="6"/>
        <v>0</v>
      </c>
      <c r="BJ47" s="37">
        <f t="shared" si="6"/>
        <v>0</v>
      </c>
      <c r="BK47" s="37">
        <f t="shared" ref="BK47:BO47" si="7">SUMIF($Q7:$Q46,"일반국도",BK7:BK46)</f>
        <v>0</v>
      </c>
      <c r="BL47" s="37">
        <f t="shared" si="7"/>
        <v>0</v>
      </c>
      <c r="BM47" s="37">
        <f t="shared" si="7"/>
        <v>0</v>
      </c>
      <c r="BN47" s="37">
        <f t="shared" si="7"/>
        <v>0</v>
      </c>
      <c r="BO47" s="37">
        <f t="shared" si="7"/>
        <v>0</v>
      </c>
      <c r="BP47" s="37">
        <f>SUMIF($Q7:$Q46,"일반국도",BP7:BP46)</f>
        <v>0</v>
      </c>
      <c r="BQ47" s="38">
        <f t="shared" ref="BQ47:BS47" si="8">SUMIF($D7:$D46,"일반국도",BQ7:BQ46)</f>
        <v>1</v>
      </c>
      <c r="BR47" s="37">
        <f>SUMIF($Q7:$Q46,"일반국도",BR7:BR46)</f>
        <v>0</v>
      </c>
      <c r="BS47" s="37">
        <f t="shared" si="8"/>
        <v>4</v>
      </c>
      <c r="BT47" s="37">
        <f>SUMIF($Q7:$Q46,"일반국도",BT7:BT46)</f>
        <v>0</v>
      </c>
      <c r="BU47" s="37">
        <f t="shared" ref="BU47" si="9">SUMIF($D7:$D46,"일반국도",BU7:BU46)</f>
        <v>0</v>
      </c>
      <c r="BV47" s="37">
        <f>SUMIF($Q7:$Q46,"일반국도",BV7:BV46)</f>
        <v>0</v>
      </c>
      <c r="BW47" s="280"/>
      <c r="BX47" s="39"/>
    </row>
    <row r="48" spans="1:76" s="30" customFormat="1" ht="20.45" customHeight="1" x14ac:dyDescent="0.3">
      <c r="A48" s="273"/>
      <c r="B48" s="274"/>
      <c r="C48" s="275"/>
      <c r="D48" s="31" t="s">
        <v>839</v>
      </c>
      <c r="E48" s="32">
        <f>COUNTIF(D21:D46,"위임국도")</f>
        <v>3</v>
      </c>
      <c r="F48" s="32"/>
      <c r="G48" s="32"/>
      <c r="H48" s="49">
        <f>SUMIF($D21:$D46,"위임국도",H21:H46)</f>
        <v>12</v>
      </c>
      <c r="I48" s="33"/>
      <c r="J48" s="33"/>
      <c r="K48" s="49">
        <f>SUMIF($D21:$D46,"위임국도",K21:K46)</f>
        <v>12</v>
      </c>
      <c r="L48" s="33"/>
      <c r="M48" s="33"/>
      <c r="N48" s="34"/>
      <c r="O48" s="34"/>
      <c r="P48" s="34"/>
      <c r="Q48" s="34"/>
      <c r="R48" s="32">
        <f>COUNTIF(Q7:Q46,"위임국도")</f>
        <v>5</v>
      </c>
      <c r="S48" s="34"/>
      <c r="T48" s="49">
        <f>SUMIF($Q7:$Q46,"위임국도",T7:T46)</f>
        <v>17</v>
      </c>
      <c r="U48" s="33"/>
      <c r="V48" s="55" t="s">
        <v>1767</v>
      </c>
      <c r="W48" s="35"/>
      <c r="X48" s="36"/>
      <c r="Y48" s="32">
        <f>COUNTIF($Y$7:$Y$46,"B")</f>
        <v>8</v>
      </c>
      <c r="Z48" s="32">
        <f>COUNTIF($Z$7:$Z$46,"B")</f>
        <v>1</v>
      </c>
      <c r="AA48" s="49">
        <f>SUMIF($Z7:$Z46,"B",T7:T46)</f>
        <v>4</v>
      </c>
      <c r="AB48" s="49">
        <f>SUMIF($Y7:$Y46,"B",K7:K46)</f>
        <v>19.600000000000001</v>
      </c>
      <c r="AC48" s="66"/>
      <c r="AD48" s="37">
        <f t="shared" ref="AD48:AF48" si="10">SUMIF($Q7:$Q46,"위임국도",AD7:AD46)</f>
        <v>0</v>
      </c>
      <c r="AE48" s="37">
        <f t="shared" si="10"/>
        <v>0</v>
      </c>
      <c r="AF48" s="37">
        <f t="shared" si="10"/>
        <v>0</v>
      </c>
      <c r="AG48" s="37">
        <f t="shared" ref="AG48:BJ48" si="11">SUMIF($Q7:$Q46,"위임국도",AG7:AG46)</f>
        <v>0</v>
      </c>
      <c r="AH48" s="37">
        <f t="shared" si="11"/>
        <v>0</v>
      </c>
      <c r="AI48" s="37">
        <f t="shared" si="11"/>
        <v>0</v>
      </c>
      <c r="AJ48" s="37">
        <f t="shared" si="11"/>
        <v>0</v>
      </c>
      <c r="AK48" s="37">
        <f t="shared" si="11"/>
        <v>0</v>
      </c>
      <c r="AL48" s="37">
        <f t="shared" si="11"/>
        <v>0</v>
      </c>
      <c r="AM48" s="37">
        <f t="shared" si="11"/>
        <v>0</v>
      </c>
      <c r="AN48" s="37">
        <f t="shared" si="11"/>
        <v>0</v>
      </c>
      <c r="AO48" s="37">
        <f t="shared" si="11"/>
        <v>0</v>
      </c>
      <c r="AP48" s="37">
        <f t="shared" si="11"/>
        <v>0</v>
      </c>
      <c r="AQ48" s="37">
        <f t="shared" si="11"/>
        <v>0</v>
      </c>
      <c r="AR48" s="37">
        <f t="shared" si="11"/>
        <v>0</v>
      </c>
      <c r="AS48" s="37">
        <f t="shared" si="11"/>
        <v>0</v>
      </c>
      <c r="AT48" s="37">
        <f t="shared" si="11"/>
        <v>0</v>
      </c>
      <c r="AU48" s="37">
        <f t="shared" si="11"/>
        <v>0</v>
      </c>
      <c r="AV48" s="37">
        <f t="shared" si="11"/>
        <v>0</v>
      </c>
      <c r="AW48" s="37">
        <f t="shared" si="11"/>
        <v>0</v>
      </c>
      <c r="AX48" s="37">
        <f t="shared" si="11"/>
        <v>0</v>
      </c>
      <c r="AY48" s="37">
        <f t="shared" si="11"/>
        <v>0</v>
      </c>
      <c r="AZ48" s="37">
        <f t="shared" si="11"/>
        <v>0</v>
      </c>
      <c r="BA48" s="37">
        <f t="shared" si="11"/>
        <v>0</v>
      </c>
      <c r="BB48" s="37">
        <f t="shared" si="11"/>
        <v>0</v>
      </c>
      <c r="BC48" s="37">
        <f t="shared" si="11"/>
        <v>0</v>
      </c>
      <c r="BD48" s="37">
        <f t="shared" si="11"/>
        <v>0</v>
      </c>
      <c r="BE48" s="37">
        <f t="shared" si="11"/>
        <v>0</v>
      </c>
      <c r="BF48" s="37">
        <f t="shared" si="11"/>
        <v>0</v>
      </c>
      <c r="BG48" s="37">
        <f t="shared" si="11"/>
        <v>0</v>
      </c>
      <c r="BH48" s="37">
        <f t="shared" si="11"/>
        <v>0</v>
      </c>
      <c r="BI48" s="37">
        <f t="shared" si="11"/>
        <v>0</v>
      </c>
      <c r="BJ48" s="37">
        <f t="shared" si="11"/>
        <v>0</v>
      </c>
      <c r="BK48" s="37">
        <f t="shared" ref="BK48:BO48" si="12">SUMIF($Q7:$Q46,"위임국도",BK7:BK46)</f>
        <v>0</v>
      </c>
      <c r="BL48" s="37">
        <f t="shared" si="12"/>
        <v>0</v>
      </c>
      <c r="BM48" s="37">
        <f t="shared" si="12"/>
        <v>0</v>
      </c>
      <c r="BN48" s="37">
        <f t="shared" si="12"/>
        <v>0</v>
      </c>
      <c r="BO48" s="37">
        <f t="shared" si="12"/>
        <v>0</v>
      </c>
      <c r="BP48" s="37">
        <f>SUMIF($Q7:$Q46,"위임국도",BP7:BP46)</f>
        <v>0</v>
      </c>
      <c r="BQ48" s="38">
        <f t="shared" ref="BQ48:BS48" si="13">SUMIF($D7:$D46,"위임국도",BQ7:BQ46)</f>
        <v>0</v>
      </c>
      <c r="BR48" s="37">
        <f>SUMIF($Q7:$Q46,"위임국도",BR7:BR46)</f>
        <v>0</v>
      </c>
      <c r="BS48" s="37">
        <f t="shared" si="13"/>
        <v>3</v>
      </c>
      <c r="BT48" s="37">
        <f>SUMIF($Q7:$Q46,"위임국도",BT7:BT46)</f>
        <v>0</v>
      </c>
      <c r="BU48" s="37">
        <f t="shared" ref="BU48" si="14">SUMIF($D7:$D46,"위임국도",BU7:BU46)</f>
        <v>0</v>
      </c>
      <c r="BV48" s="37">
        <f>SUMIF($Q7:$Q46,"위임국도",BV7:BV46)</f>
        <v>0</v>
      </c>
      <c r="BW48" s="280"/>
      <c r="BX48" s="39"/>
    </row>
    <row r="49" spans="1:76" s="30" customFormat="1" ht="20.45" customHeight="1" x14ac:dyDescent="0.3">
      <c r="A49" s="276"/>
      <c r="B49" s="277"/>
      <c r="C49" s="278"/>
      <c r="D49" s="31" t="s">
        <v>840</v>
      </c>
      <c r="E49" s="32">
        <f>SUM(E47:E48)</f>
        <v>26</v>
      </c>
      <c r="F49" s="32"/>
      <c r="G49" s="32"/>
      <c r="H49" s="49">
        <f>SUM(H47:H48)</f>
        <v>75</v>
      </c>
      <c r="I49" s="33"/>
      <c r="J49" s="33"/>
      <c r="K49" s="49">
        <f>SUM(K47:K48)</f>
        <v>75</v>
      </c>
      <c r="L49" s="33"/>
      <c r="M49" s="33"/>
      <c r="N49" s="34"/>
      <c r="O49" s="34"/>
      <c r="P49" s="34"/>
      <c r="Q49" s="34"/>
      <c r="R49" s="32">
        <f>SUM(R47:R48)</f>
        <v>38</v>
      </c>
      <c r="S49" s="34"/>
      <c r="T49" s="49">
        <f>SUM(T47:T48)</f>
        <v>152.435</v>
      </c>
      <c r="U49" s="33"/>
      <c r="V49" s="55" t="s">
        <v>1768</v>
      </c>
      <c r="W49" s="35"/>
      <c r="X49" s="36"/>
      <c r="Y49" s="32">
        <f>COUNTIF($Y$7:$Y$46,"C")</f>
        <v>13</v>
      </c>
      <c r="Z49" s="32">
        <f>COUNTIF($Z$7:$Z$46,"C")</f>
        <v>37</v>
      </c>
      <c r="AA49" s="49">
        <f>SUMIF($Z7:$Z46,"C",T7:T46)</f>
        <v>148.435</v>
      </c>
      <c r="AB49" s="49">
        <f>SUMIF($Y7:$Y46,"C",K7:K46)</f>
        <v>32.700000000000003</v>
      </c>
      <c r="AC49" s="66"/>
      <c r="AD49" s="38">
        <f t="shared" ref="AD49:AF49" si="15">SUM(AD47:AD48)</f>
        <v>0</v>
      </c>
      <c r="AE49" s="38">
        <f t="shared" si="15"/>
        <v>0</v>
      </c>
      <c r="AF49" s="38">
        <f t="shared" si="15"/>
        <v>0</v>
      </c>
      <c r="AG49" s="38">
        <f t="shared" ref="AG49:BT49" si="16">SUM(AG47:AG48)</f>
        <v>0</v>
      </c>
      <c r="AH49" s="38">
        <f t="shared" si="16"/>
        <v>0</v>
      </c>
      <c r="AI49" s="38">
        <f t="shared" si="16"/>
        <v>0</v>
      </c>
      <c r="AJ49" s="38">
        <f t="shared" si="16"/>
        <v>0</v>
      </c>
      <c r="AK49" s="38">
        <f t="shared" si="16"/>
        <v>0</v>
      </c>
      <c r="AL49" s="38">
        <f t="shared" si="16"/>
        <v>0</v>
      </c>
      <c r="AM49" s="38">
        <f t="shared" si="16"/>
        <v>0</v>
      </c>
      <c r="AN49" s="38">
        <f t="shared" si="16"/>
        <v>0</v>
      </c>
      <c r="AO49" s="38">
        <f t="shared" si="16"/>
        <v>0</v>
      </c>
      <c r="AP49" s="38">
        <f t="shared" si="16"/>
        <v>0</v>
      </c>
      <c r="AQ49" s="38">
        <f t="shared" si="16"/>
        <v>0</v>
      </c>
      <c r="AR49" s="38">
        <f t="shared" si="16"/>
        <v>0</v>
      </c>
      <c r="AS49" s="38">
        <f t="shared" si="16"/>
        <v>0</v>
      </c>
      <c r="AT49" s="38">
        <f t="shared" si="16"/>
        <v>0</v>
      </c>
      <c r="AU49" s="38">
        <f t="shared" si="16"/>
        <v>0</v>
      </c>
      <c r="AV49" s="38">
        <f t="shared" si="16"/>
        <v>0</v>
      </c>
      <c r="AW49" s="38">
        <f t="shared" si="16"/>
        <v>0</v>
      </c>
      <c r="AX49" s="38">
        <f t="shared" si="16"/>
        <v>0</v>
      </c>
      <c r="AY49" s="38">
        <f t="shared" si="16"/>
        <v>0</v>
      </c>
      <c r="AZ49" s="38">
        <f t="shared" si="16"/>
        <v>0</v>
      </c>
      <c r="BA49" s="38">
        <f t="shared" si="16"/>
        <v>0</v>
      </c>
      <c r="BB49" s="38">
        <f t="shared" si="16"/>
        <v>0</v>
      </c>
      <c r="BC49" s="38">
        <f t="shared" si="16"/>
        <v>0</v>
      </c>
      <c r="BD49" s="38">
        <f t="shared" si="16"/>
        <v>0</v>
      </c>
      <c r="BE49" s="38">
        <f t="shared" si="16"/>
        <v>0</v>
      </c>
      <c r="BF49" s="38">
        <f t="shared" si="16"/>
        <v>0</v>
      </c>
      <c r="BG49" s="38">
        <f t="shared" si="16"/>
        <v>0</v>
      </c>
      <c r="BH49" s="38">
        <f t="shared" si="16"/>
        <v>0</v>
      </c>
      <c r="BI49" s="38">
        <f t="shared" si="16"/>
        <v>0</v>
      </c>
      <c r="BJ49" s="38">
        <f t="shared" si="16"/>
        <v>0</v>
      </c>
      <c r="BK49" s="38">
        <f t="shared" ref="BK49:BO49" si="17">SUM(BK47:BK48)</f>
        <v>0</v>
      </c>
      <c r="BL49" s="38">
        <f t="shared" si="17"/>
        <v>0</v>
      </c>
      <c r="BM49" s="38">
        <f t="shared" si="17"/>
        <v>0</v>
      </c>
      <c r="BN49" s="38">
        <f t="shared" si="17"/>
        <v>0</v>
      </c>
      <c r="BO49" s="38">
        <f t="shared" si="17"/>
        <v>0</v>
      </c>
      <c r="BP49" s="38">
        <f t="shared" si="16"/>
        <v>0</v>
      </c>
      <c r="BQ49" s="38">
        <f t="shared" si="16"/>
        <v>1</v>
      </c>
      <c r="BR49" s="38">
        <f t="shared" si="16"/>
        <v>0</v>
      </c>
      <c r="BS49" s="38">
        <f t="shared" si="16"/>
        <v>7</v>
      </c>
      <c r="BT49" s="38">
        <f t="shared" si="16"/>
        <v>0</v>
      </c>
      <c r="BU49" s="38">
        <f t="shared" ref="BU49:BV49" si="18">SUM(BU47:BU48)</f>
        <v>0</v>
      </c>
      <c r="BV49" s="38">
        <f t="shared" si="18"/>
        <v>0</v>
      </c>
      <c r="BW49" s="280"/>
      <c r="BX49" s="39"/>
    </row>
    <row r="50" spans="1:76" s="13" customFormat="1" ht="20.45" customHeight="1" x14ac:dyDescent="0.3">
      <c r="A50" s="70"/>
      <c r="B50" s="70"/>
      <c r="C50" s="70"/>
      <c r="D50" s="120"/>
      <c r="E50" s="121"/>
      <c r="F50" s="121"/>
      <c r="G50" s="121"/>
      <c r="H50" s="122"/>
      <c r="I50" s="122"/>
      <c r="J50" s="122"/>
      <c r="K50" s="122"/>
      <c r="L50" s="122"/>
      <c r="M50" s="122"/>
      <c r="N50" s="123" t="s">
        <v>916</v>
      </c>
      <c r="O50" s="76">
        <v>39</v>
      </c>
      <c r="P50" s="123" t="s">
        <v>996</v>
      </c>
      <c r="Q50" s="123" t="s">
        <v>918</v>
      </c>
      <c r="R50" s="123" t="s">
        <v>993</v>
      </c>
      <c r="S50" s="76">
        <v>5</v>
      </c>
      <c r="T50" s="72">
        <v>8</v>
      </c>
      <c r="U50" s="122" t="s">
        <v>994</v>
      </c>
      <c r="V50" s="122" t="s">
        <v>995</v>
      </c>
      <c r="W50" s="121"/>
      <c r="X50" s="124"/>
      <c r="Y50" s="2"/>
      <c r="Z50" s="2" t="s">
        <v>199</v>
      </c>
      <c r="AA50" s="125"/>
      <c r="AB50" s="125"/>
      <c r="AC50" s="125"/>
      <c r="AD50" s="2">
        <f t="shared" ref="AD50:AD114" si="19">SUM(AE50:AF50)</f>
        <v>0</v>
      </c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6"/>
      <c r="BQ50" s="127"/>
      <c r="BR50" s="127"/>
      <c r="BS50" s="127"/>
      <c r="BT50" s="127"/>
      <c r="BU50" s="127"/>
      <c r="BV50" s="127"/>
      <c r="BW50" s="128"/>
      <c r="BX50" s="129"/>
    </row>
    <row r="51" spans="1:76" s="13" customFormat="1" ht="20.45" customHeight="1" x14ac:dyDescent="0.3">
      <c r="A51" s="70"/>
      <c r="B51" s="70"/>
      <c r="C51" s="70"/>
      <c r="D51" s="120"/>
      <c r="E51" s="121"/>
      <c r="F51" s="121"/>
      <c r="G51" s="121"/>
      <c r="H51" s="122"/>
      <c r="I51" s="122"/>
      <c r="J51" s="122"/>
      <c r="K51" s="122"/>
      <c r="L51" s="122"/>
      <c r="M51" s="122"/>
      <c r="N51" s="123" t="s">
        <v>916</v>
      </c>
      <c r="O51" s="76">
        <v>40</v>
      </c>
      <c r="P51" s="123" t="s">
        <v>996</v>
      </c>
      <c r="Q51" s="123" t="s">
        <v>918</v>
      </c>
      <c r="R51" s="123" t="s">
        <v>997</v>
      </c>
      <c r="S51" s="76">
        <v>5</v>
      </c>
      <c r="T51" s="72">
        <v>2</v>
      </c>
      <c r="U51" s="122" t="s">
        <v>998</v>
      </c>
      <c r="V51" s="122" t="s">
        <v>999</v>
      </c>
      <c r="W51" s="121"/>
      <c r="X51" s="124"/>
      <c r="Y51" s="2"/>
      <c r="Z51" s="2" t="s">
        <v>199</v>
      </c>
      <c r="AA51" s="125"/>
      <c r="AB51" s="125"/>
      <c r="AC51" s="125"/>
      <c r="AD51" s="2">
        <f t="shared" si="19"/>
        <v>0</v>
      </c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6"/>
      <c r="BQ51" s="127"/>
      <c r="BR51" s="127"/>
      <c r="BS51" s="127"/>
      <c r="BT51" s="127"/>
      <c r="BU51" s="127"/>
      <c r="BV51" s="127"/>
      <c r="BW51" s="128"/>
      <c r="BX51" s="129"/>
    </row>
    <row r="52" spans="1:76" s="13" customFormat="1" ht="20.45" customHeight="1" x14ac:dyDescent="0.3">
      <c r="A52" s="70"/>
      <c r="B52" s="70"/>
      <c r="C52" s="70"/>
      <c r="D52" s="120"/>
      <c r="E52" s="121"/>
      <c r="F52" s="121"/>
      <c r="G52" s="121"/>
      <c r="H52" s="122"/>
      <c r="I52" s="122"/>
      <c r="J52" s="122"/>
      <c r="K52" s="122"/>
      <c r="L52" s="122"/>
      <c r="M52" s="122"/>
      <c r="N52" s="123" t="s">
        <v>916</v>
      </c>
      <c r="O52" s="76">
        <v>41</v>
      </c>
      <c r="P52" s="123" t="s">
        <v>996</v>
      </c>
      <c r="Q52" s="123" t="s">
        <v>918</v>
      </c>
      <c r="R52" s="123" t="s">
        <v>1000</v>
      </c>
      <c r="S52" s="76">
        <v>5</v>
      </c>
      <c r="T52" s="72">
        <v>1</v>
      </c>
      <c r="U52" s="122" t="s">
        <v>1001</v>
      </c>
      <c r="V52" s="122" t="s">
        <v>1002</v>
      </c>
      <c r="W52" s="121"/>
      <c r="X52" s="124"/>
      <c r="Y52" s="2"/>
      <c r="Z52" s="2" t="s">
        <v>199</v>
      </c>
      <c r="AA52" s="125"/>
      <c r="AB52" s="125"/>
      <c r="AC52" s="125"/>
      <c r="AD52" s="2">
        <f t="shared" si="19"/>
        <v>0</v>
      </c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6"/>
      <c r="BQ52" s="127"/>
      <c r="BR52" s="127"/>
      <c r="BS52" s="127"/>
      <c r="BT52" s="127"/>
      <c r="BU52" s="127"/>
      <c r="BV52" s="127"/>
      <c r="BW52" s="128"/>
      <c r="BX52" s="129"/>
    </row>
    <row r="53" spans="1:76" s="13" customFormat="1" ht="20.45" customHeight="1" x14ac:dyDescent="0.3">
      <c r="A53" s="70"/>
      <c r="B53" s="70"/>
      <c r="C53" s="70"/>
      <c r="D53" s="120"/>
      <c r="E53" s="121"/>
      <c r="F53" s="121"/>
      <c r="G53" s="121"/>
      <c r="H53" s="122"/>
      <c r="I53" s="122"/>
      <c r="J53" s="122"/>
      <c r="K53" s="122"/>
      <c r="L53" s="122"/>
      <c r="M53" s="122"/>
      <c r="N53" s="123" t="s">
        <v>916</v>
      </c>
      <c r="O53" s="76">
        <v>43</v>
      </c>
      <c r="P53" s="123" t="s">
        <v>996</v>
      </c>
      <c r="Q53" s="123" t="s">
        <v>918</v>
      </c>
      <c r="R53" s="123" t="s">
        <v>1006</v>
      </c>
      <c r="S53" s="76">
        <v>5</v>
      </c>
      <c r="T53" s="72">
        <v>3</v>
      </c>
      <c r="U53" s="122" t="s">
        <v>1007</v>
      </c>
      <c r="V53" s="122" t="s">
        <v>1008</v>
      </c>
      <c r="W53" s="121"/>
      <c r="X53" s="124"/>
      <c r="Y53" s="2"/>
      <c r="Z53" s="2" t="s">
        <v>199</v>
      </c>
      <c r="AA53" s="125"/>
      <c r="AB53" s="125"/>
      <c r="AC53" s="125"/>
      <c r="AD53" s="2">
        <f t="shared" si="19"/>
        <v>0</v>
      </c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6"/>
      <c r="BQ53" s="127"/>
      <c r="BR53" s="127"/>
      <c r="BS53" s="127"/>
      <c r="BT53" s="127"/>
      <c r="BU53" s="127"/>
      <c r="BV53" s="127"/>
      <c r="BW53" s="128"/>
      <c r="BX53" s="129"/>
    </row>
    <row r="54" spans="1:76" s="13" customFormat="1" ht="20.45" customHeight="1" x14ac:dyDescent="0.3">
      <c r="A54" s="70"/>
      <c r="B54" s="70"/>
      <c r="C54" s="70"/>
      <c r="D54" s="120"/>
      <c r="E54" s="121"/>
      <c r="F54" s="121"/>
      <c r="G54" s="121"/>
      <c r="H54" s="122"/>
      <c r="I54" s="122"/>
      <c r="J54" s="122"/>
      <c r="K54" s="122"/>
      <c r="L54" s="122"/>
      <c r="M54" s="122"/>
      <c r="N54" s="123" t="s">
        <v>1086</v>
      </c>
      <c r="O54" s="76">
        <v>47</v>
      </c>
      <c r="P54" s="123" t="s">
        <v>996</v>
      </c>
      <c r="Q54" s="123" t="s">
        <v>859</v>
      </c>
      <c r="R54" s="123" t="s">
        <v>1092</v>
      </c>
      <c r="S54" s="76">
        <v>42</v>
      </c>
      <c r="T54" s="72">
        <v>1</v>
      </c>
      <c r="U54" s="122" t="s">
        <v>1093</v>
      </c>
      <c r="V54" s="122" t="s">
        <v>1094</v>
      </c>
      <c r="W54" s="121"/>
      <c r="X54" s="124"/>
      <c r="Y54" s="2"/>
      <c r="Z54" s="2" t="s">
        <v>199</v>
      </c>
      <c r="AA54" s="125"/>
      <c r="AB54" s="125"/>
      <c r="AC54" s="125"/>
      <c r="AD54" s="2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6"/>
      <c r="BQ54" s="127"/>
      <c r="BR54" s="127"/>
      <c r="BS54" s="127"/>
      <c r="BT54" s="127"/>
      <c r="BU54" s="127"/>
      <c r="BV54" s="127"/>
      <c r="BW54" s="128"/>
      <c r="BX54" s="129"/>
    </row>
    <row r="55" spans="1:76" s="13" customFormat="1" ht="20.45" customHeight="1" x14ac:dyDescent="0.3">
      <c r="A55" s="70"/>
      <c r="B55" s="70"/>
      <c r="C55" s="70"/>
      <c r="D55" s="120"/>
      <c r="E55" s="121"/>
      <c r="F55" s="121"/>
      <c r="G55" s="121"/>
      <c r="H55" s="122"/>
      <c r="I55" s="122"/>
      <c r="J55" s="122"/>
      <c r="K55" s="122"/>
      <c r="L55" s="122"/>
      <c r="M55" s="122"/>
      <c r="N55" s="123" t="s">
        <v>1086</v>
      </c>
      <c r="O55" s="76">
        <v>48</v>
      </c>
      <c r="P55" s="123" t="s">
        <v>996</v>
      </c>
      <c r="Q55" s="123" t="s">
        <v>859</v>
      </c>
      <c r="R55" s="123" t="s">
        <v>1108</v>
      </c>
      <c r="S55" s="76">
        <v>43</v>
      </c>
      <c r="T55" s="72">
        <v>1</v>
      </c>
      <c r="U55" s="122" t="s">
        <v>1109</v>
      </c>
      <c r="V55" s="122" t="s">
        <v>1110</v>
      </c>
      <c r="W55" s="121"/>
      <c r="X55" s="124"/>
      <c r="Y55" s="2"/>
      <c r="Z55" s="2" t="s">
        <v>199</v>
      </c>
      <c r="AA55" s="125"/>
      <c r="AB55" s="125"/>
      <c r="AC55" s="125"/>
      <c r="AD55" s="2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6"/>
      <c r="BQ55" s="127"/>
      <c r="BR55" s="127"/>
      <c r="BS55" s="127"/>
      <c r="BT55" s="127"/>
      <c r="BU55" s="127"/>
      <c r="BV55" s="127"/>
      <c r="BW55" s="128"/>
      <c r="BX55" s="129"/>
    </row>
    <row r="56" spans="1:76" s="13" customFormat="1" ht="20.45" customHeight="1" x14ac:dyDescent="0.3">
      <c r="A56" s="70"/>
      <c r="B56" s="70"/>
      <c r="C56" s="70"/>
      <c r="D56" s="120"/>
      <c r="E56" s="121"/>
      <c r="F56" s="121"/>
      <c r="G56" s="121"/>
      <c r="H56" s="122"/>
      <c r="I56" s="122"/>
      <c r="J56" s="122"/>
      <c r="K56" s="122"/>
      <c r="L56" s="122"/>
      <c r="M56" s="122"/>
      <c r="N56" s="123" t="s">
        <v>1086</v>
      </c>
      <c r="O56" s="76">
        <v>50</v>
      </c>
      <c r="P56" s="123" t="s">
        <v>996</v>
      </c>
      <c r="Q56" s="123" t="s">
        <v>1095</v>
      </c>
      <c r="R56" s="123" t="s">
        <v>1119</v>
      </c>
      <c r="S56" s="76">
        <v>46</v>
      </c>
      <c r="T56" s="72">
        <v>1</v>
      </c>
      <c r="U56" s="122" t="s">
        <v>1120</v>
      </c>
      <c r="V56" s="122" t="s">
        <v>1121</v>
      </c>
      <c r="W56" s="121"/>
      <c r="X56" s="124"/>
      <c r="Y56" s="2"/>
      <c r="Z56" s="2" t="s">
        <v>199</v>
      </c>
      <c r="AA56" s="125"/>
      <c r="AB56" s="125"/>
      <c r="AC56" s="125"/>
      <c r="AD56" s="2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6"/>
      <c r="BQ56" s="127"/>
      <c r="BR56" s="127"/>
      <c r="BS56" s="127"/>
      <c r="BT56" s="127"/>
      <c r="BU56" s="127"/>
      <c r="BV56" s="127"/>
      <c r="BW56" s="128"/>
      <c r="BX56" s="129"/>
    </row>
    <row r="57" spans="1:76" s="13" customFormat="1" ht="20.45" customHeight="1" x14ac:dyDescent="0.3">
      <c r="A57" s="70"/>
      <c r="B57" s="70"/>
      <c r="C57" s="70"/>
      <c r="D57" s="120"/>
      <c r="E57" s="121"/>
      <c r="F57" s="121"/>
      <c r="G57" s="121"/>
      <c r="H57" s="122"/>
      <c r="I57" s="122"/>
      <c r="J57" s="122"/>
      <c r="K57" s="122"/>
      <c r="L57" s="122"/>
      <c r="M57" s="122"/>
      <c r="N57" s="123" t="s">
        <v>1086</v>
      </c>
      <c r="O57" s="76">
        <v>79</v>
      </c>
      <c r="P57" s="123" t="s">
        <v>1087</v>
      </c>
      <c r="Q57" s="123" t="s">
        <v>859</v>
      </c>
      <c r="R57" s="123" t="s">
        <v>1088</v>
      </c>
      <c r="S57" s="76">
        <v>38</v>
      </c>
      <c r="T57" s="72">
        <v>1</v>
      </c>
      <c r="U57" s="122" t="s">
        <v>1089</v>
      </c>
      <c r="V57" s="122" t="s">
        <v>1789</v>
      </c>
      <c r="W57" s="121"/>
      <c r="X57" s="124"/>
      <c r="Y57" s="2"/>
      <c r="Z57" s="2" t="s">
        <v>199</v>
      </c>
      <c r="AA57" s="125"/>
      <c r="AB57" s="125"/>
      <c r="AC57" s="125"/>
      <c r="AD57" s="2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6"/>
      <c r="BQ57" s="127"/>
      <c r="BR57" s="127"/>
      <c r="BS57" s="127"/>
      <c r="BT57" s="127"/>
      <c r="BU57" s="127"/>
      <c r="BV57" s="127"/>
      <c r="BW57" s="128"/>
      <c r="BX57" s="129"/>
    </row>
    <row r="58" spans="1:76" s="13" customFormat="1" ht="20.45" customHeight="1" x14ac:dyDescent="0.3">
      <c r="A58" s="70"/>
      <c r="B58" s="70"/>
      <c r="C58" s="70"/>
      <c r="D58" s="120"/>
      <c r="E58" s="121"/>
      <c r="F58" s="121"/>
      <c r="G58" s="121"/>
      <c r="H58" s="122"/>
      <c r="I58" s="122"/>
      <c r="J58" s="122"/>
      <c r="K58" s="122"/>
      <c r="L58" s="122"/>
      <c r="M58" s="122"/>
      <c r="N58" s="123" t="s">
        <v>1839</v>
      </c>
      <c r="O58" s="76">
        <v>81</v>
      </c>
      <c r="P58" s="123" t="s">
        <v>1840</v>
      </c>
      <c r="Q58" s="123" t="s">
        <v>859</v>
      </c>
      <c r="R58" s="123" t="s">
        <v>1841</v>
      </c>
      <c r="S58" s="76">
        <v>38</v>
      </c>
      <c r="T58" s="72">
        <v>6</v>
      </c>
      <c r="U58" s="122" t="s">
        <v>1842</v>
      </c>
      <c r="V58" s="122" t="s">
        <v>1790</v>
      </c>
      <c r="W58" s="121"/>
      <c r="X58" s="124"/>
      <c r="Y58" s="2"/>
      <c r="Z58" s="2" t="s">
        <v>1843</v>
      </c>
      <c r="AA58" s="125"/>
      <c r="AB58" s="125"/>
      <c r="AC58" s="125"/>
      <c r="AD58" s="2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6"/>
      <c r="BQ58" s="127"/>
      <c r="BR58" s="127"/>
      <c r="BS58" s="127"/>
      <c r="BT58" s="127"/>
      <c r="BU58" s="127"/>
      <c r="BV58" s="127"/>
      <c r="BW58" s="128"/>
      <c r="BX58" s="129"/>
    </row>
    <row r="59" spans="1:76" s="13" customFormat="1" ht="20.45" customHeight="1" x14ac:dyDescent="0.3">
      <c r="A59" s="70"/>
      <c r="B59" s="70"/>
      <c r="C59" s="70"/>
      <c r="D59" s="120"/>
      <c r="E59" s="121"/>
      <c r="F59" s="121"/>
      <c r="G59" s="121"/>
      <c r="H59" s="122"/>
      <c r="I59" s="122"/>
      <c r="J59" s="122"/>
      <c r="K59" s="122"/>
      <c r="L59" s="122"/>
      <c r="M59" s="122"/>
      <c r="N59" s="123" t="s">
        <v>916</v>
      </c>
      <c r="O59" s="76">
        <v>88</v>
      </c>
      <c r="P59" s="123" t="s">
        <v>1044</v>
      </c>
      <c r="Q59" s="123" t="s">
        <v>977</v>
      </c>
      <c r="R59" s="123" t="s">
        <v>1050</v>
      </c>
      <c r="S59" s="76">
        <v>31</v>
      </c>
      <c r="T59" s="72">
        <v>1</v>
      </c>
      <c r="U59" s="122" t="s">
        <v>1051</v>
      </c>
      <c r="V59" s="122" t="s">
        <v>1052</v>
      </c>
      <c r="W59" s="121"/>
      <c r="X59" s="124"/>
      <c r="Y59" s="2"/>
      <c r="Z59" s="2" t="s">
        <v>199</v>
      </c>
      <c r="AA59" s="125"/>
      <c r="AB59" s="125"/>
      <c r="AC59" s="125"/>
      <c r="AD59" s="2">
        <f t="shared" si="19"/>
        <v>0</v>
      </c>
      <c r="AE59" s="125"/>
      <c r="AF59" s="125"/>
      <c r="AG59" s="125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125"/>
      <c r="BN59" s="125"/>
      <c r="BO59" s="125"/>
      <c r="BP59" s="126"/>
      <c r="BQ59" s="127"/>
      <c r="BR59" s="127"/>
      <c r="BS59" s="127"/>
      <c r="BT59" s="127"/>
      <c r="BU59" s="127"/>
      <c r="BV59" s="127"/>
      <c r="BW59" s="128"/>
      <c r="BX59" s="129"/>
    </row>
    <row r="60" spans="1:76" s="13" customFormat="1" ht="20.45" customHeight="1" x14ac:dyDescent="0.3">
      <c r="A60" s="70"/>
      <c r="B60" s="70"/>
      <c r="C60" s="70"/>
      <c r="D60" s="120"/>
      <c r="E60" s="121"/>
      <c r="F60" s="121"/>
      <c r="G60" s="121"/>
      <c r="H60" s="122"/>
      <c r="I60" s="122"/>
      <c r="J60" s="122"/>
      <c r="K60" s="122"/>
      <c r="L60" s="122"/>
      <c r="M60" s="122"/>
      <c r="N60" s="123" t="s">
        <v>1086</v>
      </c>
      <c r="O60" s="76">
        <v>92</v>
      </c>
      <c r="P60" s="123" t="s">
        <v>1131</v>
      </c>
      <c r="Q60" s="123" t="s">
        <v>198</v>
      </c>
      <c r="R60" s="123" t="s">
        <v>1139</v>
      </c>
      <c r="S60" s="76">
        <v>56</v>
      </c>
      <c r="T60" s="72">
        <v>3</v>
      </c>
      <c r="U60" s="122" t="s">
        <v>1140</v>
      </c>
      <c r="V60" s="122" t="s">
        <v>1141</v>
      </c>
      <c r="W60" s="121"/>
      <c r="X60" s="124"/>
      <c r="Y60" s="2"/>
      <c r="Z60" s="2" t="s">
        <v>199</v>
      </c>
      <c r="AA60" s="125"/>
      <c r="AB60" s="125"/>
      <c r="AC60" s="125"/>
      <c r="AD60" s="2">
        <f t="shared" si="19"/>
        <v>0</v>
      </c>
      <c r="AE60" s="125"/>
      <c r="AF60" s="125"/>
      <c r="AG60" s="125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25"/>
      <c r="BC60" s="125"/>
      <c r="BD60" s="125"/>
      <c r="BE60" s="125"/>
      <c r="BF60" s="125"/>
      <c r="BG60" s="125"/>
      <c r="BH60" s="125"/>
      <c r="BI60" s="125"/>
      <c r="BJ60" s="125"/>
      <c r="BK60" s="125"/>
      <c r="BL60" s="125"/>
      <c r="BM60" s="125"/>
      <c r="BN60" s="125"/>
      <c r="BO60" s="125"/>
      <c r="BP60" s="126"/>
      <c r="BQ60" s="127"/>
      <c r="BR60" s="127"/>
      <c r="BS60" s="127"/>
      <c r="BT60" s="127"/>
      <c r="BU60" s="127"/>
      <c r="BV60" s="127"/>
      <c r="BW60" s="128"/>
      <c r="BX60" s="129"/>
    </row>
    <row r="61" spans="1:76" s="13" customFormat="1" ht="20.45" customHeight="1" x14ac:dyDescent="0.3">
      <c r="A61" s="70"/>
      <c r="B61" s="70"/>
      <c r="C61" s="70"/>
      <c r="D61" s="120"/>
      <c r="E61" s="121"/>
      <c r="F61" s="121"/>
      <c r="G61" s="121"/>
      <c r="H61" s="122"/>
      <c r="I61" s="122"/>
      <c r="J61" s="122"/>
      <c r="K61" s="122"/>
      <c r="L61" s="122"/>
      <c r="M61" s="122"/>
      <c r="N61" s="123" t="s">
        <v>1086</v>
      </c>
      <c r="O61" s="76">
        <v>96</v>
      </c>
      <c r="P61" s="123" t="s">
        <v>1044</v>
      </c>
      <c r="Q61" s="123" t="s">
        <v>198</v>
      </c>
      <c r="R61" s="123" t="s">
        <v>1152</v>
      </c>
      <c r="S61" s="76">
        <v>59</v>
      </c>
      <c r="T61" s="72">
        <v>3</v>
      </c>
      <c r="U61" s="122" t="s">
        <v>1153</v>
      </c>
      <c r="V61" s="122" t="s">
        <v>1154</v>
      </c>
      <c r="W61" s="121"/>
      <c r="X61" s="124"/>
      <c r="Y61" s="2"/>
      <c r="Z61" s="2" t="s">
        <v>199</v>
      </c>
      <c r="AA61" s="125"/>
      <c r="AB61" s="125"/>
      <c r="AC61" s="125"/>
      <c r="AD61" s="2">
        <f t="shared" si="19"/>
        <v>0</v>
      </c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125"/>
      <c r="BO61" s="125"/>
      <c r="BP61" s="126"/>
      <c r="BQ61" s="127"/>
      <c r="BR61" s="127"/>
      <c r="BS61" s="127"/>
      <c r="BT61" s="127"/>
      <c r="BU61" s="127"/>
      <c r="BV61" s="127"/>
      <c r="BW61" s="128"/>
      <c r="BX61" s="129"/>
    </row>
    <row r="62" spans="1:76" s="13" customFormat="1" ht="20.45" customHeight="1" x14ac:dyDescent="0.3">
      <c r="A62" s="11">
        <v>24</v>
      </c>
      <c r="B62" s="2" t="s">
        <v>90</v>
      </c>
      <c r="C62" s="9" t="s">
        <v>273</v>
      </c>
      <c r="D62" s="9" t="s">
        <v>0</v>
      </c>
      <c r="E62" s="11" t="s">
        <v>91</v>
      </c>
      <c r="F62" s="9" t="s">
        <v>412</v>
      </c>
      <c r="G62" s="10">
        <v>44</v>
      </c>
      <c r="H62" s="9">
        <v>8.5</v>
      </c>
      <c r="I62" s="77" t="s">
        <v>276</v>
      </c>
      <c r="J62" s="77" t="s">
        <v>277</v>
      </c>
      <c r="K62" s="9">
        <v>8.5</v>
      </c>
      <c r="L62" s="77" t="s">
        <v>276</v>
      </c>
      <c r="M62" s="77" t="s">
        <v>277</v>
      </c>
      <c r="N62" s="11" t="s">
        <v>1090</v>
      </c>
      <c r="O62" s="11">
        <v>49</v>
      </c>
      <c r="P62" s="11" t="s">
        <v>1111</v>
      </c>
      <c r="Q62" s="11" t="s">
        <v>1095</v>
      </c>
      <c r="R62" s="11" t="s">
        <v>1112</v>
      </c>
      <c r="S62" s="11">
        <v>44</v>
      </c>
      <c r="T62" s="78">
        <v>10</v>
      </c>
      <c r="U62" s="77" t="s">
        <v>1113</v>
      </c>
      <c r="V62" s="77" t="s">
        <v>1114</v>
      </c>
      <c r="W62" s="10">
        <v>4</v>
      </c>
      <c r="X62" s="10">
        <v>80</v>
      </c>
      <c r="Y62" s="11" t="s">
        <v>3</v>
      </c>
      <c r="Z62" s="11" t="s">
        <v>199</v>
      </c>
      <c r="AA62" s="11">
        <f t="shared" ref="AA62:AA93" si="20">SUM(AB62,AF62)</f>
        <v>0</v>
      </c>
      <c r="AB62" s="11"/>
      <c r="AC62" s="2"/>
      <c r="AD62" s="2">
        <f t="shared" si="19"/>
        <v>0</v>
      </c>
      <c r="AE62" s="11"/>
      <c r="AF62" s="11"/>
      <c r="AG62" s="11"/>
      <c r="AH62" s="11">
        <f t="shared" ref="AH62:AH93" si="21">SUM(AI62,AJ62)</f>
        <v>0</v>
      </c>
      <c r="AI62" s="11"/>
      <c r="AJ62" s="11"/>
      <c r="AK62" s="11">
        <f t="shared" ref="AK62:AK70" si="22">SUM(AL62:AS62)</f>
        <v>0</v>
      </c>
      <c r="AL62" s="11"/>
      <c r="AM62" s="11"/>
      <c r="AN62" s="11"/>
      <c r="AO62" s="11"/>
      <c r="AP62" s="11"/>
      <c r="AQ62" s="11"/>
      <c r="AR62" s="11"/>
      <c r="AS62" s="11"/>
      <c r="AT62" s="11">
        <f>SUM(AU62:BB62)</f>
        <v>0</v>
      </c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6"/>
      <c r="BQ62" s="117"/>
      <c r="BR62" s="80"/>
      <c r="BS62" s="80"/>
      <c r="BT62" s="80"/>
      <c r="BU62" s="80"/>
      <c r="BV62" s="80"/>
      <c r="BW62" s="11"/>
    </row>
    <row r="63" spans="1:76" s="13" customFormat="1" ht="20.45" customHeight="1" x14ac:dyDescent="0.3">
      <c r="A63" s="11">
        <v>25</v>
      </c>
      <c r="B63" s="2" t="s">
        <v>90</v>
      </c>
      <c r="C63" s="9" t="s">
        <v>273</v>
      </c>
      <c r="D63" s="9" t="s">
        <v>0</v>
      </c>
      <c r="E63" s="11" t="s">
        <v>92</v>
      </c>
      <c r="F63" s="9" t="s">
        <v>412</v>
      </c>
      <c r="G63" s="10">
        <v>5</v>
      </c>
      <c r="H63" s="9">
        <v>4.8</v>
      </c>
      <c r="I63" s="77" t="s">
        <v>278</v>
      </c>
      <c r="J63" s="77" t="s">
        <v>279</v>
      </c>
      <c r="K63" s="9">
        <v>4.8</v>
      </c>
      <c r="L63" s="77" t="s">
        <v>278</v>
      </c>
      <c r="M63" s="77" t="s">
        <v>279</v>
      </c>
      <c r="N63" s="11" t="s">
        <v>936</v>
      </c>
      <c r="O63" s="11">
        <v>42</v>
      </c>
      <c r="P63" s="11" t="s">
        <v>996</v>
      </c>
      <c r="Q63" s="11" t="s">
        <v>918</v>
      </c>
      <c r="R63" s="11" t="s">
        <v>1003</v>
      </c>
      <c r="S63" s="11">
        <v>5</v>
      </c>
      <c r="T63" s="78">
        <v>5</v>
      </c>
      <c r="U63" s="77" t="s">
        <v>1004</v>
      </c>
      <c r="V63" s="77" t="s">
        <v>1005</v>
      </c>
      <c r="W63" s="10">
        <v>4</v>
      </c>
      <c r="X63" s="10">
        <v>80</v>
      </c>
      <c r="Y63" s="11" t="s">
        <v>3</v>
      </c>
      <c r="Z63" s="11" t="s">
        <v>1769</v>
      </c>
      <c r="AA63" s="11">
        <f t="shared" si="20"/>
        <v>0</v>
      </c>
      <c r="AB63" s="11"/>
      <c r="AC63" s="2"/>
      <c r="AD63" s="2">
        <f t="shared" si="19"/>
        <v>0</v>
      </c>
      <c r="AE63" s="11"/>
      <c r="AF63" s="11"/>
      <c r="AG63" s="11"/>
      <c r="AH63" s="11">
        <f t="shared" si="21"/>
        <v>0</v>
      </c>
      <c r="AI63" s="11"/>
      <c r="AJ63" s="11"/>
      <c r="AK63" s="11">
        <f t="shared" si="22"/>
        <v>0</v>
      </c>
      <c r="AL63" s="11"/>
      <c r="AM63" s="11"/>
      <c r="AN63" s="11"/>
      <c r="AO63" s="11"/>
      <c r="AP63" s="11"/>
      <c r="AQ63" s="11"/>
      <c r="AR63" s="11"/>
      <c r="AS63" s="11"/>
      <c r="AT63" s="11">
        <f t="shared" ref="AT63:AT116" si="23">SUM(AU63:BB63)</f>
        <v>0</v>
      </c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6"/>
      <c r="BQ63" s="117"/>
      <c r="BR63" s="80"/>
      <c r="BS63" s="80"/>
      <c r="BT63" s="80"/>
      <c r="BU63" s="80"/>
      <c r="BV63" s="80"/>
      <c r="BW63" s="11"/>
    </row>
    <row r="64" spans="1:76" s="13" customFormat="1" ht="20.45" customHeight="1" x14ac:dyDescent="0.3">
      <c r="A64" s="11">
        <v>26</v>
      </c>
      <c r="B64" s="2" t="s">
        <v>90</v>
      </c>
      <c r="C64" s="9" t="s">
        <v>273</v>
      </c>
      <c r="D64" s="9" t="s">
        <v>0</v>
      </c>
      <c r="E64" s="11" t="s">
        <v>93</v>
      </c>
      <c r="F64" s="9" t="s">
        <v>412</v>
      </c>
      <c r="G64" s="10">
        <v>19</v>
      </c>
      <c r="H64" s="9">
        <v>5.5</v>
      </c>
      <c r="I64" s="77" t="s">
        <v>280</v>
      </c>
      <c r="J64" s="77" t="s">
        <v>281</v>
      </c>
      <c r="K64" s="9">
        <v>5.5</v>
      </c>
      <c r="L64" s="77" t="s">
        <v>280</v>
      </c>
      <c r="M64" s="77" t="s">
        <v>281</v>
      </c>
      <c r="N64" s="239" t="s">
        <v>868</v>
      </c>
      <c r="O64" s="11">
        <v>45</v>
      </c>
      <c r="P64" s="11" t="s">
        <v>996</v>
      </c>
      <c r="Q64" s="11" t="s">
        <v>918</v>
      </c>
      <c r="R64" s="11" t="s">
        <v>1047</v>
      </c>
      <c r="S64" s="11">
        <v>19</v>
      </c>
      <c r="T64" s="78">
        <v>3</v>
      </c>
      <c r="U64" s="77" t="s">
        <v>1048</v>
      </c>
      <c r="V64" s="77" t="s">
        <v>1049</v>
      </c>
      <c r="W64" s="10">
        <v>4</v>
      </c>
      <c r="X64" s="10">
        <v>80</v>
      </c>
      <c r="Y64" s="11" t="s">
        <v>3</v>
      </c>
      <c r="Z64" s="11" t="s">
        <v>199</v>
      </c>
      <c r="AA64" s="11">
        <f t="shared" si="20"/>
        <v>0</v>
      </c>
      <c r="AB64" s="11"/>
      <c r="AC64" s="2"/>
      <c r="AD64" s="2">
        <f t="shared" si="19"/>
        <v>0</v>
      </c>
      <c r="AE64" s="11"/>
      <c r="AF64" s="11"/>
      <c r="AG64" s="11"/>
      <c r="AH64" s="11">
        <f t="shared" si="21"/>
        <v>0</v>
      </c>
      <c r="AI64" s="11"/>
      <c r="AJ64" s="11"/>
      <c r="AK64" s="11">
        <f t="shared" si="22"/>
        <v>0</v>
      </c>
      <c r="AL64" s="11"/>
      <c r="AM64" s="11"/>
      <c r="AN64" s="11"/>
      <c r="AO64" s="11"/>
      <c r="AP64" s="11"/>
      <c r="AQ64" s="11"/>
      <c r="AR64" s="11"/>
      <c r="AS64" s="11"/>
      <c r="AT64" s="11">
        <f t="shared" si="23"/>
        <v>0</v>
      </c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6"/>
      <c r="BQ64" s="117"/>
      <c r="BR64" s="80"/>
      <c r="BS64" s="80"/>
      <c r="BT64" s="80"/>
      <c r="BU64" s="80"/>
      <c r="BV64" s="80"/>
      <c r="BW64" s="11"/>
    </row>
    <row r="65" spans="1:77" s="13" customFormat="1" ht="20.45" customHeight="1" x14ac:dyDescent="0.3">
      <c r="A65" s="11">
        <v>27</v>
      </c>
      <c r="B65" s="2" t="s">
        <v>90</v>
      </c>
      <c r="C65" s="9" t="s">
        <v>273</v>
      </c>
      <c r="D65" s="9" t="s">
        <v>0</v>
      </c>
      <c r="E65" s="11" t="s">
        <v>94</v>
      </c>
      <c r="F65" s="9" t="s">
        <v>412</v>
      </c>
      <c r="G65" s="10">
        <v>6</v>
      </c>
      <c r="H65" s="9">
        <v>3.6</v>
      </c>
      <c r="I65" s="77" t="s">
        <v>282</v>
      </c>
      <c r="J65" s="77" t="s">
        <v>283</v>
      </c>
      <c r="K65" s="9">
        <v>3.6</v>
      </c>
      <c r="L65" s="77" t="s">
        <v>282</v>
      </c>
      <c r="M65" s="77" t="s">
        <v>283</v>
      </c>
      <c r="N65" s="11" t="s">
        <v>936</v>
      </c>
      <c r="O65" s="11">
        <v>44</v>
      </c>
      <c r="P65" s="11" t="s">
        <v>996</v>
      </c>
      <c r="Q65" s="11" t="s">
        <v>918</v>
      </c>
      <c r="R65" s="11" t="s">
        <v>1009</v>
      </c>
      <c r="S65" s="11">
        <v>6</v>
      </c>
      <c r="T65" s="78">
        <v>4</v>
      </c>
      <c r="U65" s="77" t="s">
        <v>1010</v>
      </c>
      <c r="V65" s="77" t="s">
        <v>1011</v>
      </c>
      <c r="W65" s="10">
        <v>2</v>
      </c>
      <c r="X65" s="10">
        <v>60</v>
      </c>
      <c r="Y65" s="11" t="s">
        <v>1</v>
      </c>
      <c r="Z65" s="11" t="s">
        <v>199</v>
      </c>
      <c r="AA65" s="11">
        <f t="shared" si="20"/>
        <v>0</v>
      </c>
      <c r="AB65" s="11"/>
      <c r="AC65" s="2"/>
      <c r="AD65" s="2">
        <f t="shared" si="19"/>
        <v>0</v>
      </c>
      <c r="AE65" s="11"/>
      <c r="AF65" s="11"/>
      <c r="AG65" s="11"/>
      <c r="AH65" s="11">
        <f t="shared" si="21"/>
        <v>0</v>
      </c>
      <c r="AI65" s="11"/>
      <c r="AJ65" s="11"/>
      <c r="AK65" s="11">
        <f t="shared" si="22"/>
        <v>0</v>
      </c>
      <c r="AL65" s="11"/>
      <c r="AM65" s="11"/>
      <c r="AN65" s="11"/>
      <c r="AO65" s="11"/>
      <c r="AP65" s="11"/>
      <c r="AQ65" s="11"/>
      <c r="AR65" s="11"/>
      <c r="AS65" s="11"/>
      <c r="AT65" s="11">
        <f t="shared" si="23"/>
        <v>0</v>
      </c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6"/>
      <c r="BQ65" s="117"/>
      <c r="BR65" s="80"/>
      <c r="BS65" s="80"/>
      <c r="BT65" s="80"/>
      <c r="BU65" s="80"/>
      <c r="BV65" s="80"/>
      <c r="BW65" s="11"/>
      <c r="BX65" s="130"/>
      <c r="BY65" s="130"/>
    </row>
    <row r="66" spans="1:77" s="13" customFormat="1" ht="20.45" customHeight="1" x14ac:dyDescent="0.3">
      <c r="A66" s="11">
        <v>28</v>
      </c>
      <c r="B66" s="2" t="s">
        <v>90</v>
      </c>
      <c r="C66" s="9" t="s">
        <v>273</v>
      </c>
      <c r="D66" s="9" t="s">
        <v>0</v>
      </c>
      <c r="E66" s="11" t="s">
        <v>95</v>
      </c>
      <c r="F66" s="9" t="s">
        <v>412</v>
      </c>
      <c r="G66" s="10">
        <v>31</v>
      </c>
      <c r="H66" s="9">
        <v>3.2</v>
      </c>
      <c r="I66" s="77" t="s">
        <v>284</v>
      </c>
      <c r="J66" s="77" t="s">
        <v>285</v>
      </c>
      <c r="K66" s="9">
        <v>3.2</v>
      </c>
      <c r="L66" s="77" t="s">
        <v>284</v>
      </c>
      <c r="M66" s="77" t="s">
        <v>285</v>
      </c>
      <c r="N66" s="11" t="s">
        <v>868</v>
      </c>
      <c r="O66" s="11">
        <v>89</v>
      </c>
      <c r="P66" s="11" t="s">
        <v>1845</v>
      </c>
      <c r="Q66" s="11" t="s">
        <v>198</v>
      </c>
      <c r="R66" s="11" t="s">
        <v>1846</v>
      </c>
      <c r="S66" s="11">
        <v>31</v>
      </c>
      <c r="T66" s="78">
        <v>3</v>
      </c>
      <c r="U66" s="77" t="s">
        <v>1053</v>
      </c>
      <c r="V66" s="77" t="s">
        <v>1054</v>
      </c>
      <c r="W66" s="10">
        <v>2</v>
      </c>
      <c r="X66" s="10">
        <v>60</v>
      </c>
      <c r="Y66" s="11" t="s">
        <v>2</v>
      </c>
      <c r="Z66" s="11" t="s">
        <v>1843</v>
      </c>
      <c r="AA66" s="11">
        <f t="shared" si="20"/>
        <v>0</v>
      </c>
      <c r="AB66" s="11"/>
      <c r="AC66" s="2"/>
      <c r="AD66" s="2">
        <f t="shared" si="19"/>
        <v>0</v>
      </c>
      <c r="AE66" s="11"/>
      <c r="AF66" s="11"/>
      <c r="AG66" s="11"/>
      <c r="AH66" s="11">
        <f t="shared" si="21"/>
        <v>0</v>
      </c>
      <c r="AI66" s="11"/>
      <c r="AJ66" s="11"/>
      <c r="AK66" s="11">
        <f t="shared" si="22"/>
        <v>0</v>
      </c>
      <c r="AL66" s="11"/>
      <c r="AM66" s="11"/>
      <c r="AN66" s="11"/>
      <c r="AO66" s="11"/>
      <c r="AP66" s="11"/>
      <c r="AQ66" s="11"/>
      <c r="AR66" s="11"/>
      <c r="AS66" s="11"/>
      <c r="AT66" s="11">
        <f t="shared" si="23"/>
        <v>0</v>
      </c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6"/>
      <c r="BQ66" s="117"/>
      <c r="BR66" s="80"/>
      <c r="BS66" s="80"/>
      <c r="BT66" s="80"/>
      <c r="BU66" s="80"/>
      <c r="BV66" s="80"/>
      <c r="BW66" s="11"/>
      <c r="BX66" s="130"/>
      <c r="BY66" s="130"/>
    </row>
    <row r="67" spans="1:77" s="13" customFormat="1" ht="20.45" customHeight="1" x14ac:dyDescent="0.3">
      <c r="A67" s="11">
        <v>29</v>
      </c>
      <c r="B67" s="2" t="s">
        <v>90</v>
      </c>
      <c r="C67" s="9" t="s">
        <v>273</v>
      </c>
      <c r="D67" s="9" t="s">
        <v>0</v>
      </c>
      <c r="E67" s="11" t="s">
        <v>96</v>
      </c>
      <c r="F67" s="9" t="s">
        <v>412</v>
      </c>
      <c r="G67" s="10">
        <v>31</v>
      </c>
      <c r="H67" s="9">
        <v>3.5</v>
      </c>
      <c r="I67" s="77" t="s">
        <v>286</v>
      </c>
      <c r="J67" s="77" t="s">
        <v>287</v>
      </c>
      <c r="K67" s="9">
        <v>3.5</v>
      </c>
      <c r="L67" s="77" t="s">
        <v>286</v>
      </c>
      <c r="M67" s="77" t="s">
        <v>287</v>
      </c>
      <c r="N67" s="11" t="s">
        <v>929</v>
      </c>
      <c r="O67" s="11">
        <v>46</v>
      </c>
      <c r="P67" s="11" t="s">
        <v>996</v>
      </c>
      <c r="Q67" s="11" t="s">
        <v>918</v>
      </c>
      <c r="R67" s="11" t="s">
        <v>1055</v>
      </c>
      <c r="S67" s="11">
        <v>31</v>
      </c>
      <c r="T67" s="78">
        <v>9</v>
      </c>
      <c r="U67" s="77" t="s">
        <v>1056</v>
      </c>
      <c r="V67" s="77" t="s">
        <v>1057</v>
      </c>
      <c r="W67" s="10">
        <v>2</v>
      </c>
      <c r="X67" s="10">
        <v>60</v>
      </c>
      <c r="Y67" s="11" t="s">
        <v>1</v>
      </c>
      <c r="Z67" s="11" t="s">
        <v>1769</v>
      </c>
      <c r="AA67" s="11">
        <f t="shared" si="20"/>
        <v>0</v>
      </c>
      <c r="AB67" s="11"/>
      <c r="AC67" s="2"/>
      <c r="AD67" s="2">
        <f t="shared" si="19"/>
        <v>0</v>
      </c>
      <c r="AE67" s="11"/>
      <c r="AF67" s="11"/>
      <c r="AG67" s="11"/>
      <c r="AH67" s="11">
        <f t="shared" si="21"/>
        <v>0</v>
      </c>
      <c r="AI67" s="11"/>
      <c r="AJ67" s="11"/>
      <c r="AK67" s="11">
        <f t="shared" si="22"/>
        <v>0</v>
      </c>
      <c r="AL67" s="11"/>
      <c r="AM67" s="11"/>
      <c r="AN67" s="11"/>
      <c r="AO67" s="11"/>
      <c r="AP67" s="11"/>
      <c r="AQ67" s="11"/>
      <c r="AR67" s="11"/>
      <c r="AS67" s="11"/>
      <c r="AT67" s="11">
        <f t="shared" si="23"/>
        <v>0</v>
      </c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6"/>
      <c r="BQ67" s="117"/>
      <c r="BR67" s="80"/>
      <c r="BS67" s="80"/>
      <c r="BT67" s="80"/>
      <c r="BU67" s="80"/>
      <c r="BV67" s="80"/>
      <c r="BW67" s="2"/>
      <c r="BX67" s="130"/>
      <c r="BY67" s="130"/>
    </row>
    <row r="68" spans="1:77" s="13" customFormat="1" ht="20.45" customHeight="1" x14ac:dyDescent="0.3">
      <c r="A68" s="11">
        <v>30</v>
      </c>
      <c r="B68" s="2" t="s">
        <v>90</v>
      </c>
      <c r="C68" s="9" t="s">
        <v>274</v>
      </c>
      <c r="D68" s="9" t="s">
        <v>0</v>
      </c>
      <c r="E68" s="11" t="s">
        <v>97</v>
      </c>
      <c r="F68" s="9" t="s">
        <v>412</v>
      </c>
      <c r="G68" s="10">
        <v>31</v>
      </c>
      <c r="H68" s="9">
        <v>0.3</v>
      </c>
      <c r="I68" s="77" t="s">
        <v>288</v>
      </c>
      <c r="J68" s="77" t="s">
        <v>288</v>
      </c>
      <c r="K68" s="9">
        <v>0.3</v>
      </c>
      <c r="L68" s="77" t="s">
        <v>288</v>
      </c>
      <c r="M68" s="77" t="s">
        <v>288</v>
      </c>
      <c r="N68" s="11" t="s">
        <v>929</v>
      </c>
      <c r="O68" s="11">
        <v>62</v>
      </c>
      <c r="P68" s="11" t="s">
        <v>1012</v>
      </c>
      <c r="Q68" s="11" t="s">
        <v>918</v>
      </c>
      <c r="R68" s="11" t="s">
        <v>1058</v>
      </c>
      <c r="S68" s="11">
        <v>31</v>
      </c>
      <c r="T68" s="78">
        <v>2</v>
      </c>
      <c r="U68" s="77" t="s">
        <v>1059</v>
      </c>
      <c r="V68" s="77" t="s">
        <v>1060</v>
      </c>
      <c r="W68" s="10">
        <v>2</v>
      </c>
      <c r="X68" s="10">
        <v>60</v>
      </c>
      <c r="Y68" s="11" t="s">
        <v>3</v>
      </c>
      <c r="Z68" s="11" t="s">
        <v>199</v>
      </c>
      <c r="AA68" s="11">
        <f t="shared" si="20"/>
        <v>0</v>
      </c>
      <c r="AB68" s="11"/>
      <c r="AC68" s="2"/>
      <c r="AD68" s="2">
        <f t="shared" si="19"/>
        <v>0</v>
      </c>
      <c r="AE68" s="11"/>
      <c r="AF68" s="11"/>
      <c r="AG68" s="11"/>
      <c r="AH68" s="11">
        <f t="shared" si="21"/>
        <v>0</v>
      </c>
      <c r="AI68" s="11"/>
      <c r="AJ68" s="11"/>
      <c r="AK68" s="11">
        <f t="shared" si="22"/>
        <v>0</v>
      </c>
      <c r="AL68" s="11"/>
      <c r="AM68" s="11"/>
      <c r="AN68" s="11"/>
      <c r="AO68" s="11"/>
      <c r="AP68" s="11"/>
      <c r="AQ68" s="11"/>
      <c r="AR68" s="11"/>
      <c r="AS68" s="11"/>
      <c r="AT68" s="11">
        <f t="shared" si="23"/>
        <v>0</v>
      </c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6"/>
      <c r="BQ68" s="117"/>
      <c r="BR68" s="80"/>
      <c r="BS68" s="80"/>
      <c r="BT68" s="80"/>
      <c r="BU68" s="80"/>
      <c r="BV68" s="80"/>
      <c r="BW68" s="11"/>
      <c r="BX68" s="130"/>
      <c r="BY68" s="130"/>
    </row>
    <row r="69" spans="1:77" s="13" customFormat="1" ht="20.45" customHeight="1" x14ac:dyDescent="0.3">
      <c r="A69" s="11">
        <v>31</v>
      </c>
      <c r="B69" s="2" t="s">
        <v>90</v>
      </c>
      <c r="C69" s="9" t="s">
        <v>274</v>
      </c>
      <c r="D69" s="9" t="s">
        <v>0</v>
      </c>
      <c r="E69" s="11" t="s">
        <v>98</v>
      </c>
      <c r="F69" s="9" t="s">
        <v>412</v>
      </c>
      <c r="G69" s="10">
        <v>7</v>
      </c>
      <c r="H69" s="9">
        <v>3.7</v>
      </c>
      <c r="I69" s="77" t="s">
        <v>289</v>
      </c>
      <c r="J69" s="77" t="s">
        <v>290</v>
      </c>
      <c r="K69" s="9">
        <v>3.7</v>
      </c>
      <c r="L69" s="77" t="s">
        <v>289</v>
      </c>
      <c r="M69" s="77" t="s">
        <v>290</v>
      </c>
      <c r="N69" s="11" t="s">
        <v>929</v>
      </c>
      <c r="O69" s="11">
        <v>58</v>
      </c>
      <c r="P69" s="11" t="s">
        <v>1012</v>
      </c>
      <c r="Q69" s="11" t="s">
        <v>918</v>
      </c>
      <c r="R69" s="11" t="s">
        <v>1032</v>
      </c>
      <c r="S69" s="11">
        <v>7</v>
      </c>
      <c r="T69" s="78">
        <v>2</v>
      </c>
      <c r="U69" s="77" t="s">
        <v>1033</v>
      </c>
      <c r="V69" s="77" t="s">
        <v>1034</v>
      </c>
      <c r="W69" s="10">
        <v>4</v>
      </c>
      <c r="X69" s="10">
        <v>80</v>
      </c>
      <c r="Y69" s="11" t="s">
        <v>3</v>
      </c>
      <c r="Z69" s="11" t="s">
        <v>199</v>
      </c>
      <c r="AA69" s="11">
        <f t="shared" si="20"/>
        <v>0</v>
      </c>
      <c r="AB69" s="11"/>
      <c r="AC69" s="2"/>
      <c r="AD69" s="2">
        <f t="shared" si="19"/>
        <v>0</v>
      </c>
      <c r="AE69" s="11"/>
      <c r="AF69" s="11"/>
      <c r="AG69" s="11"/>
      <c r="AH69" s="11">
        <f t="shared" si="21"/>
        <v>0</v>
      </c>
      <c r="AI69" s="11"/>
      <c r="AJ69" s="11"/>
      <c r="AK69" s="11">
        <f t="shared" si="22"/>
        <v>0</v>
      </c>
      <c r="AL69" s="11"/>
      <c r="AM69" s="11"/>
      <c r="AN69" s="11"/>
      <c r="AO69" s="11"/>
      <c r="AP69" s="11"/>
      <c r="AQ69" s="11"/>
      <c r="AR69" s="11"/>
      <c r="AS69" s="11"/>
      <c r="AT69" s="11">
        <f t="shared" si="23"/>
        <v>0</v>
      </c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6"/>
      <c r="BQ69" s="117"/>
      <c r="BR69" s="80"/>
      <c r="BS69" s="80"/>
      <c r="BT69" s="80"/>
      <c r="BU69" s="80"/>
      <c r="BV69" s="80"/>
      <c r="BW69" s="11"/>
      <c r="BX69" s="130"/>
      <c r="BY69" s="130"/>
    </row>
    <row r="70" spans="1:77" s="13" customFormat="1" ht="20.45" customHeight="1" x14ac:dyDescent="0.3">
      <c r="A70" s="11">
        <v>32</v>
      </c>
      <c r="B70" s="2" t="s">
        <v>90</v>
      </c>
      <c r="C70" s="9" t="s">
        <v>274</v>
      </c>
      <c r="D70" s="9" t="s">
        <v>0</v>
      </c>
      <c r="E70" s="11" t="s">
        <v>99</v>
      </c>
      <c r="F70" s="9" t="s">
        <v>412</v>
      </c>
      <c r="G70" s="10">
        <v>7</v>
      </c>
      <c r="H70" s="9">
        <v>0.13</v>
      </c>
      <c r="I70" s="77" t="s">
        <v>291</v>
      </c>
      <c r="J70" s="77" t="s">
        <v>291</v>
      </c>
      <c r="K70" s="9">
        <v>0.13</v>
      </c>
      <c r="L70" s="77" t="s">
        <v>291</v>
      </c>
      <c r="M70" s="77" t="s">
        <v>291</v>
      </c>
      <c r="N70" s="11"/>
      <c r="O70" s="11">
        <v>56</v>
      </c>
      <c r="P70" s="11" t="s">
        <v>1012</v>
      </c>
      <c r="Q70" s="11"/>
      <c r="R70" s="11"/>
      <c r="S70" s="11"/>
      <c r="T70" s="78"/>
      <c r="U70" s="77" t="s">
        <v>1831</v>
      </c>
      <c r="V70" s="77" t="s">
        <v>1775</v>
      </c>
      <c r="W70" s="10">
        <v>4</v>
      </c>
      <c r="X70" s="10">
        <v>80</v>
      </c>
      <c r="Y70" s="11" t="s">
        <v>3</v>
      </c>
      <c r="Z70" s="11"/>
      <c r="AA70" s="11">
        <f t="shared" si="20"/>
        <v>0</v>
      </c>
      <c r="AB70" s="11"/>
      <c r="AC70" s="2"/>
      <c r="AD70" s="2">
        <f t="shared" si="19"/>
        <v>0</v>
      </c>
      <c r="AE70" s="11"/>
      <c r="AF70" s="11"/>
      <c r="AG70" s="11"/>
      <c r="AH70" s="11">
        <f t="shared" si="21"/>
        <v>0</v>
      </c>
      <c r="AI70" s="11"/>
      <c r="AJ70" s="11"/>
      <c r="AK70" s="11">
        <f t="shared" si="22"/>
        <v>0</v>
      </c>
      <c r="AL70" s="11"/>
      <c r="AM70" s="11"/>
      <c r="AN70" s="11"/>
      <c r="AO70" s="11"/>
      <c r="AP70" s="11"/>
      <c r="AQ70" s="11"/>
      <c r="AR70" s="11"/>
      <c r="AS70" s="11"/>
      <c r="AT70" s="11">
        <f t="shared" si="23"/>
        <v>0</v>
      </c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6"/>
      <c r="BQ70" s="117"/>
      <c r="BR70" s="80"/>
      <c r="BS70" s="80"/>
      <c r="BT70" s="80"/>
      <c r="BU70" s="80"/>
      <c r="BV70" s="80"/>
      <c r="BW70" s="11"/>
      <c r="BX70" s="130"/>
      <c r="BY70" s="130"/>
    </row>
    <row r="71" spans="1:77" s="13" customFormat="1" ht="20.45" customHeight="1" x14ac:dyDescent="0.3">
      <c r="A71" s="11">
        <v>33</v>
      </c>
      <c r="B71" s="2" t="s">
        <v>90</v>
      </c>
      <c r="C71" s="9" t="s">
        <v>274</v>
      </c>
      <c r="D71" s="9" t="s">
        <v>0</v>
      </c>
      <c r="E71" s="11" t="s">
        <v>100</v>
      </c>
      <c r="F71" s="9" t="s">
        <v>412</v>
      </c>
      <c r="G71" s="10">
        <v>6</v>
      </c>
      <c r="H71" s="9">
        <v>4.8</v>
      </c>
      <c r="I71" s="77" t="s">
        <v>292</v>
      </c>
      <c r="J71" s="77" t="s">
        <v>293</v>
      </c>
      <c r="K71" s="9">
        <v>4.8</v>
      </c>
      <c r="L71" s="77" t="s">
        <v>292</v>
      </c>
      <c r="M71" s="77" t="s">
        <v>293</v>
      </c>
      <c r="N71" s="11" t="s">
        <v>929</v>
      </c>
      <c r="O71" s="11">
        <v>53</v>
      </c>
      <c r="P71" s="11" t="s">
        <v>1012</v>
      </c>
      <c r="Q71" s="11" t="s">
        <v>918</v>
      </c>
      <c r="R71" s="11" t="s">
        <v>1019</v>
      </c>
      <c r="S71" s="11">
        <v>6</v>
      </c>
      <c r="T71" s="78">
        <v>7</v>
      </c>
      <c r="U71" s="77" t="s">
        <v>1020</v>
      </c>
      <c r="V71" s="77" t="s">
        <v>1021</v>
      </c>
      <c r="W71" s="10">
        <v>4</v>
      </c>
      <c r="X71" s="10">
        <v>60</v>
      </c>
      <c r="Y71" s="11" t="s">
        <v>3</v>
      </c>
      <c r="Z71" s="11" t="s">
        <v>199</v>
      </c>
      <c r="AA71" s="11">
        <f t="shared" si="20"/>
        <v>0</v>
      </c>
      <c r="AB71" s="11"/>
      <c r="AC71" s="2"/>
      <c r="AD71" s="2">
        <f t="shared" si="19"/>
        <v>0</v>
      </c>
      <c r="AE71" s="11"/>
      <c r="AF71" s="11"/>
      <c r="AG71" s="11"/>
      <c r="AH71" s="11">
        <f t="shared" si="21"/>
        <v>0</v>
      </c>
      <c r="AI71" s="11"/>
      <c r="AJ71" s="11"/>
      <c r="AK71" s="11">
        <f t="shared" ref="AK71:AK116" si="24">SUM(AL71:AS71)</f>
        <v>0</v>
      </c>
      <c r="AL71" s="11"/>
      <c r="AM71" s="11"/>
      <c r="AN71" s="11"/>
      <c r="AO71" s="11"/>
      <c r="AP71" s="11"/>
      <c r="AQ71" s="11"/>
      <c r="AR71" s="11"/>
      <c r="AS71" s="11"/>
      <c r="AT71" s="11">
        <f t="shared" si="23"/>
        <v>0</v>
      </c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6"/>
      <c r="BQ71" s="117"/>
      <c r="BR71" s="80"/>
      <c r="BS71" s="80"/>
      <c r="BT71" s="80"/>
      <c r="BU71" s="80"/>
      <c r="BV71" s="80"/>
      <c r="BW71" s="11"/>
      <c r="BX71" s="130"/>
      <c r="BY71" s="130"/>
    </row>
    <row r="72" spans="1:77" s="13" customFormat="1" ht="20.45" customHeight="1" x14ac:dyDescent="0.3">
      <c r="A72" s="11">
        <v>34</v>
      </c>
      <c r="B72" s="2" t="s">
        <v>90</v>
      </c>
      <c r="C72" s="9" t="s">
        <v>274</v>
      </c>
      <c r="D72" s="9" t="s">
        <v>0</v>
      </c>
      <c r="E72" s="11" t="s">
        <v>101</v>
      </c>
      <c r="F72" s="9" t="s">
        <v>412</v>
      </c>
      <c r="G72" s="10">
        <v>7</v>
      </c>
      <c r="H72" s="9">
        <v>0.8</v>
      </c>
      <c r="I72" s="77" t="s">
        <v>294</v>
      </c>
      <c r="J72" s="77" t="s">
        <v>295</v>
      </c>
      <c r="K72" s="9">
        <v>0.8</v>
      </c>
      <c r="L72" s="77" t="s">
        <v>294</v>
      </c>
      <c r="M72" s="77" t="s">
        <v>295</v>
      </c>
      <c r="N72" s="11"/>
      <c r="O72" s="11">
        <v>55</v>
      </c>
      <c r="P72" s="11" t="s">
        <v>1012</v>
      </c>
      <c r="Q72" s="11"/>
      <c r="R72" s="11"/>
      <c r="S72" s="11"/>
      <c r="T72" s="78"/>
      <c r="U72" s="77" t="s">
        <v>1832</v>
      </c>
      <c r="V72" s="77" t="s">
        <v>1773</v>
      </c>
      <c r="W72" s="10">
        <v>4</v>
      </c>
      <c r="X72" s="10">
        <v>80</v>
      </c>
      <c r="Y72" s="11" t="s">
        <v>3</v>
      </c>
      <c r="Z72" s="11"/>
      <c r="AA72" s="11">
        <f t="shared" si="20"/>
        <v>0</v>
      </c>
      <c r="AB72" s="11"/>
      <c r="AC72" s="2"/>
      <c r="AD72" s="2">
        <f t="shared" si="19"/>
        <v>0</v>
      </c>
      <c r="AE72" s="11"/>
      <c r="AF72" s="11"/>
      <c r="AG72" s="11"/>
      <c r="AH72" s="11">
        <f t="shared" si="21"/>
        <v>0</v>
      </c>
      <c r="AI72" s="11"/>
      <c r="AJ72" s="11"/>
      <c r="AK72" s="11">
        <f t="shared" si="24"/>
        <v>0</v>
      </c>
      <c r="AL72" s="11"/>
      <c r="AM72" s="11"/>
      <c r="AN72" s="11"/>
      <c r="AO72" s="11"/>
      <c r="AP72" s="11"/>
      <c r="AQ72" s="11"/>
      <c r="AR72" s="11"/>
      <c r="AS72" s="11"/>
      <c r="AT72" s="11">
        <f t="shared" si="23"/>
        <v>0</v>
      </c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6"/>
      <c r="BQ72" s="117"/>
      <c r="BR72" s="80"/>
      <c r="BS72" s="80"/>
      <c r="BT72" s="80"/>
      <c r="BU72" s="80"/>
      <c r="BV72" s="80"/>
      <c r="BW72" s="11"/>
      <c r="BX72" s="130"/>
      <c r="BY72" s="130"/>
    </row>
    <row r="73" spans="1:77" s="145" customFormat="1" ht="20.45" customHeight="1" x14ac:dyDescent="0.3">
      <c r="A73" s="134">
        <v>35</v>
      </c>
      <c r="B73" s="3" t="s">
        <v>90</v>
      </c>
      <c r="C73" s="135" t="s">
        <v>274</v>
      </c>
      <c r="D73" s="135" t="s">
        <v>0</v>
      </c>
      <c r="E73" s="134" t="s">
        <v>99</v>
      </c>
      <c r="F73" s="135" t="s">
        <v>412</v>
      </c>
      <c r="G73" s="136">
        <v>7</v>
      </c>
      <c r="H73" s="135">
        <v>0.12</v>
      </c>
      <c r="I73" s="137" t="s">
        <v>296</v>
      </c>
      <c r="J73" s="137" t="s">
        <v>296</v>
      </c>
      <c r="K73" s="135">
        <v>0.12</v>
      </c>
      <c r="L73" s="137" t="s">
        <v>296</v>
      </c>
      <c r="M73" s="137" t="s">
        <v>296</v>
      </c>
      <c r="N73" s="138" t="s">
        <v>1770</v>
      </c>
      <c r="O73" s="138">
        <v>55</v>
      </c>
      <c r="P73" s="138" t="s">
        <v>274</v>
      </c>
      <c r="Q73" s="138" t="s">
        <v>0</v>
      </c>
      <c r="R73" s="138" t="s">
        <v>1772</v>
      </c>
      <c r="S73" s="138">
        <v>7</v>
      </c>
      <c r="T73" s="139">
        <v>7</v>
      </c>
      <c r="U73" s="140" t="s">
        <v>1025</v>
      </c>
      <c r="V73" s="140" t="s">
        <v>1026</v>
      </c>
      <c r="W73" s="136">
        <v>4</v>
      </c>
      <c r="X73" s="136">
        <v>80</v>
      </c>
      <c r="Y73" s="134" t="s">
        <v>3</v>
      </c>
      <c r="Z73" s="134" t="s">
        <v>199</v>
      </c>
      <c r="AA73" s="134">
        <f t="shared" si="20"/>
        <v>0</v>
      </c>
      <c r="AB73" s="134"/>
      <c r="AC73" s="3"/>
      <c r="AD73" s="3">
        <f t="shared" si="19"/>
        <v>0</v>
      </c>
      <c r="AE73" s="134"/>
      <c r="AF73" s="134"/>
      <c r="AG73" s="134"/>
      <c r="AH73" s="134">
        <f t="shared" si="21"/>
        <v>0</v>
      </c>
      <c r="AI73" s="134"/>
      <c r="AJ73" s="134"/>
      <c r="AK73" s="134">
        <f t="shared" si="24"/>
        <v>0</v>
      </c>
      <c r="AL73" s="134"/>
      <c r="AM73" s="134"/>
      <c r="AN73" s="134"/>
      <c r="AO73" s="134"/>
      <c r="AP73" s="134"/>
      <c r="AQ73" s="134"/>
      <c r="AR73" s="134"/>
      <c r="AS73" s="134"/>
      <c r="AT73" s="134">
        <f t="shared" si="23"/>
        <v>0</v>
      </c>
      <c r="AU73" s="134"/>
      <c r="AV73" s="134"/>
      <c r="AW73" s="134"/>
      <c r="AX73" s="134"/>
      <c r="AY73" s="134"/>
      <c r="AZ73" s="134"/>
      <c r="BA73" s="134"/>
      <c r="BB73" s="134"/>
      <c r="BC73" s="134"/>
      <c r="BD73" s="134"/>
      <c r="BE73" s="134"/>
      <c r="BF73" s="134"/>
      <c r="BG73" s="134"/>
      <c r="BH73" s="134"/>
      <c r="BI73" s="134"/>
      <c r="BJ73" s="134"/>
      <c r="BK73" s="134"/>
      <c r="BL73" s="134"/>
      <c r="BM73" s="134"/>
      <c r="BN73" s="134"/>
      <c r="BO73" s="134"/>
      <c r="BP73" s="141"/>
      <c r="BQ73" s="142"/>
      <c r="BR73" s="143"/>
      <c r="BS73" s="143"/>
      <c r="BT73" s="143"/>
      <c r="BU73" s="143"/>
      <c r="BV73" s="143"/>
      <c r="BW73" s="134"/>
      <c r="BX73" s="144"/>
      <c r="BY73" s="144"/>
    </row>
    <row r="74" spans="1:77" s="13" customFormat="1" ht="20.45" customHeight="1" x14ac:dyDescent="0.3">
      <c r="A74" s="11">
        <v>36</v>
      </c>
      <c r="B74" s="2" t="s">
        <v>90</v>
      </c>
      <c r="C74" s="9" t="s">
        <v>274</v>
      </c>
      <c r="D74" s="9" t="s">
        <v>0</v>
      </c>
      <c r="E74" s="11" t="s">
        <v>99</v>
      </c>
      <c r="F74" s="9" t="s">
        <v>412</v>
      </c>
      <c r="G74" s="10">
        <v>46</v>
      </c>
      <c r="H74" s="9">
        <v>0.2</v>
      </c>
      <c r="I74" s="77" t="s">
        <v>297</v>
      </c>
      <c r="J74" s="77" t="s">
        <v>297</v>
      </c>
      <c r="K74" s="9">
        <v>0.2</v>
      </c>
      <c r="L74" s="77" t="s">
        <v>297</v>
      </c>
      <c r="M74" s="77" t="s">
        <v>297</v>
      </c>
      <c r="N74" s="239" t="s">
        <v>895</v>
      </c>
      <c r="O74" s="11">
        <v>71</v>
      </c>
      <c r="P74" s="11" t="s">
        <v>1012</v>
      </c>
      <c r="Q74" s="11" t="s">
        <v>1095</v>
      </c>
      <c r="R74" s="11" t="s">
        <v>1128</v>
      </c>
      <c r="S74" s="11">
        <v>46</v>
      </c>
      <c r="T74" s="78">
        <v>1</v>
      </c>
      <c r="U74" s="77" t="s">
        <v>1129</v>
      </c>
      <c r="V74" s="77" t="s">
        <v>1130</v>
      </c>
      <c r="W74" s="10">
        <v>2</v>
      </c>
      <c r="X74" s="10">
        <v>60</v>
      </c>
      <c r="Y74" s="11" t="s">
        <v>3</v>
      </c>
      <c r="Z74" s="11" t="s">
        <v>199</v>
      </c>
      <c r="AA74" s="11">
        <f t="shared" si="20"/>
        <v>0</v>
      </c>
      <c r="AB74" s="11"/>
      <c r="AC74" s="2"/>
      <c r="AD74" s="2">
        <f t="shared" si="19"/>
        <v>0</v>
      </c>
      <c r="AE74" s="11"/>
      <c r="AF74" s="11"/>
      <c r="AG74" s="11"/>
      <c r="AH74" s="11">
        <f t="shared" si="21"/>
        <v>0</v>
      </c>
      <c r="AI74" s="11"/>
      <c r="AJ74" s="11"/>
      <c r="AK74" s="11">
        <f t="shared" si="24"/>
        <v>0</v>
      </c>
      <c r="AL74" s="11"/>
      <c r="AM74" s="11"/>
      <c r="AN74" s="11"/>
      <c r="AO74" s="11"/>
      <c r="AP74" s="11"/>
      <c r="AQ74" s="11"/>
      <c r="AR74" s="11"/>
      <c r="AS74" s="11"/>
      <c r="AT74" s="11">
        <f t="shared" si="23"/>
        <v>0</v>
      </c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6"/>
      <c r="BQ74" s="117"/>
      <c r="BR74" s="80"/>
      <c r="BS74" s="80"/>
      <c r="BT74" s="80"/>
      <c r="BU74" s="80"/>
      <c r="BV74" s="80"/>
      <c r="BW74" s="11"/>
      <c r="BX74" s="130"/>
      <c r="BY74" s="130"/>
    </row>
    <row r="75" spans="1:77" s="13" customFormat="1" ht="20.45" customHeight="1" x14ac:dyDescent="0.3">
      <c r="A75" s="11">
        <v>37</v>
      </c>
      <c r="B75" s="2" t="s">
        <v>90</v>
      </c>
      <c r="C75" s="9" t="s">
        <v>274</v>
      </c>
      <c r="D75" s="9" t="s">
        <v>0</v>
      </c>
      <c r="E75" s="11" t="s">
        <v>102</v>
      </c>
      <c r="F75" s="9" t="s">
        <v>412</v>
      </c>
      <c r="G75" s="10">
        <v>35</v>
      </c>
      <c r="H75" s="9">
        <v>0.5</v>
      </c>
      <c r="I75" s="77" t="s">
        <v>298</v>
      </c>
      <c r="J75" s="77" t="s">
        <v>298</v>
      </c>
      <c r="K75" s="9">
        <v>0.5</v>
      </c>
      <c r="L75" s="77" t="s">
        <v>298</v>
      </c>
      <c r="M75" s="77" t="s">
        <v>298</v>
      </c>
      <c r="N75" s="11" t="s">
        <v>936</v>
      </c>
      <c r="O75" s="11">
        <v>65</v>
      </c>
      <c r="P75" s="11" t="s">
        <v>1012</v>
      </c>
      <c r="Q75" s="11" t="s">
        <v>918</v>
      </c>
      <c r="R75" s="11" t="s">
        <v>1075</v>
      </c>
      <c r="S75" s="11">
        <v>35</v>
      </c>
      <c r="T75" s="78">
        <v>1</v>
      </c>
      <c r="U75" s="77" t="s">
        <v>1076</v>
      </c>
      <c r="V75" s="77" t="s">
        <v>1077</v>
      </c>
      <c r="W75" s="10">
        <v>2</v>
      </c>
      <c r="X75" s="10">
        <v>60</v>
      </c>
      <c r="Y75" s="11" t="s">
        <v>3</v>
      </c>
      <c r="Z75" s="11" t="s">
        <v>1769</v>
      </c>
      <c r="AA75" s="11">
        <f t="shared" si="20"/>
        <v>0</v>
      </c>
      <c r="AB75" s="11"/>
      <c r="AC75" s="2"/>
      <c r="AD75" s="2">
        <f t="shared" si="19"/>
        <v>0</v>
      </c>
      <c r="AE75" s="11"/>
      <c r="AF75" s="11"/>
      <c r="AG75" s="11"/>
      <c r="AH75" s="11">
        <f t="shared" si="21"/>
        <v>0</v>
      </c>
      <c r="AI75" s="11"/>
      <c r="AJ75" s="11"/>
      <c r="AK75" s="11">
        <f t="shared" si="24"/>
        <v>0</v>
      </c>
      <c r="AL75" s="11"/>
      <c r="AM75" s="11"/>
      <c r="AN75" s="11"/>
      <c r="AO75" s="11"/>
      <c r="AP75" s="11"/>
      <c r="AQ75" s="11"/>
      <c r="AR75" s="11"/>
      <c r="AS75" s="11"/>
      <c r="AT75" s="11">
        <f t="shared" si="23"/>
        <v>0</v>
      </c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6"/>
      <c r="BQ75" s="117"/>
      <c r="BR75" s="80"/>
      <c r="BS75" s="80"/>
      <c r="BT75" s="80"/>
      <c r="BU75" s="80"/>
      <c r="BV75" s="80"/>
      <c r="BW75" s="11"/>
      <c r="BX75" s="130"/>
      <c r="BY75" s="130"/>
    </row>
    <row r="76" spans="1:77" s="13" customFormat="1" ht="20.45" customHeight="1" x14ac:dyDescent="0.3">
      <c r="A76" s="11">
        <v>38</v>
      </c>
      <c r="B76" s="2" t="s">
        <v>90</v>
      </c>
      <c r="C76" s="9" t="s">
        <v>274</v>
      </c>
      <c r="D76" s="9" t="s">
        <v>0</v>
      </c>
      <c r="E76" s="11" t="s">
        <v>103</v>
      </c>
      <c r="F76" s="9" t="s">
        <v>412</v>
      </c>
      <c r="G76" s="10">
        <v>6</v>
      </c>
      <c r="H76" s="9">
        <v>1.1000000000000001</v>
      </c>
      <c r="I76" s="77" t="s">
        <v>299</v>
      </c>
      <c r="J76" s="77" t="s">
        <v>300</v>
      </c>
      <c r="K76" s="9">
        <v>1.1000000000000001</v>
      </c>
      <c r="L76" s="77" t="s">
        <v>299</v>
      </c>
      <c r="M76" s="77" t="s">
        <v>300</v>
      </c>
      <c r="N76" s="11" t="s">
        <v>936</v>
      </c>
      <c r="O76" s="11">
        <v>52</v>
      </c>
      <c r="P76" s="11" t="s">
        <v>1012</v>
      </c>
      <c r="Q76" s="11" t="s">
        <v>918</v>
      </c>
      <c r="R76" s="11" t="s">
        <v>1016</v>
      </c>
      <c r="S76" s="11">
        <v>6</v>
      </c>
      <c r="T76" s="78">
        <v>1</v>
      </c>
      <c r="U76" s="77" t="s">
        <v>1017</v>
      </c>
      <c r="V76" s="77" t="s">
        <v>1018</v>
      </c>
      <c r="W76" s="10">
        <v>2</v>
      </c>
      <c r="X76" s="10">
        <v>60</v>
      </c>
      <c r="Y76" s="11" t="s">
        <v>3</v>
      </c>
      <c r="Z76" s="11" t="s">
        <v>1769</v>
      </c>
      <c r="AA76" s="11">
        <f t="shared" si="20"/>
        <v>0</v>
      </c>
      <c r="AB76" s="11"/>
      <c r="AC76" s="2"/>
      <c r="AD76" s="2">
        <f t="shared" si="19"/>
        <v>0</v>
      </c>
      <c r="AE76" s="11"/>
      <c r="AF76" s="11"/>
      <c r="AG76" s="11"/>
      <c r="AH76" s="11">
        <f t="shared" si="21"/>
        <v>0</v>
      </c>
      <c r="AI76" s="11"/>
      <c r="AJ76" s="11"/>
      <c r="AK76" s="11">
        <f t="shared" si="24"/>
        <v>0</v>
      </c>
      <c r="AL76" s="11"/>
      <c r="AM76" s="11"/>
      <c r="AN76" s="11"/>
      <c r="AO76" s="11"/>
      <c r="AP76" s="11"/>
      <c r="AQ76" s="11"/>
      <c r="AR76" s="11"/>
      <c r="AS76" s="11"/>
      <c r="AT76" s="11">
        <f t="shared" si="23"/>
        <v>0</v>
      </c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6"/>
      <c r="BQ76" s="117"/>
      <c r="BR76" s="80"/>
      <c r="BS76" s="80"/>
      <c r="BT76" s="80"/>
      <c r="BU76" s="80"/>
      <c r="BV76" s="80"/>
      <c r="BW76" s="11"/>
      <c r="BX76" s="130"/>
      <c r="BY76" s="130"/>
    </row>
    <row r="77" spans="1:77" s="13" customFormat="1" ht="20.45" customHeight="1" x14ac:dyDescent="0.3">
      <c r="A77" s="11">
        <v>39</v>
      </c>
      <c r="B77" s="2" t="s">
        <v>90</v>
      </c>
      <c r="C77" s="9" t="s">
        <v>274</v>
      </c>
      <c r="D77" s="9" t="s">
        <v>0</v>
      </c>
      <c r="E77" s="11" t="s">
        <v>104</v>
      </c>
      <c r="F77" s="9" t="s">
        <v>412</v>
      </c>
      <c r="G77" s="10">
        <v>6</v>
      </c>
      <c r="H77" s="9">
        <v>0.25</v>
      </c>
      <c r="I77" s="77" t="s">
        <v>301</v>
      </c>
      <c r="J77" s="77" t="s">
        <v>301</v>
      </c>
      <c r="K77" s="9">
        <v>0.25</v>
      </c>
      <c r="L77" s="77" t="s">
        <v>301</v>
      </c>
      <c r="M77" s="77" t="s">
        <v>301</v>
      </c>
      <c r="N77" s="11" t="s">
        <v>936</v>
      </c>
      <c r="O77" s="11">
        <v>51</v>
      </c>
      <c r="P77" s="11" t="s">
        <v>1012</v>
      </c>
      <c r="Q77" s="11" t="s">
        <v>918</v>
      </c>
      <c r="R77" s="11" t="s">
        <v>1013</v>
      </c>
      <c r="S77" s="11">
        <v>6</v>
      </c>
      <c r="T77" s="78">
        <v>1</v>
      </c>
      <c r="U77" s="77" t="s">
        <v>1014</v>
      </c>
      <c r="V77" s="77" t="s">
        <v>1015</v>
      </c>
      <c r="W77" s="10">
        <v>2</v>
      </c>
      <c r="X77" s="10" t="s">
        <v>870</v>
      </c>
      <c r="Y77" s="11" t="s">
        <v>3</v>
      </c>
      <c r="Z77" s="11" t="s">
        <v>199</v>
      </c>
      <c r="AA77" s="11">
        <f t="shared" si="20"/>
        <v>0</v>
      </c>
      <c r="AB77" s="11"/>
      <c r="AC77" s="2"/>
      <c r="AD77" s="2">
        <f t="shared" si="19"/>
        <v>0</v>
      </c>
      <c r="AE77" s="11"/>
      <c r="AF77" s="11"/>
      <c r="AG77" s="11"/>
      <c r="AH77" s="11">
        <f t="shared" si="21"/>
        <v>0</v>
      </c>
      <c r="AI77" s="11"/>
      <c r="AJ77" s="11"/>
      <c r="AK77" s="11">
        <f t="shared" si="24"/>
        <v>0</v>
      </c>
      <c r="AL77" s="11"/>
      <c r="AM77" s="11"/>
      <c r="AN77" s="11"/>
      <c r="AO77" s="11"/>
      <c r="AP77" s="11"/>
      <c r="AQ77" s="11"/>
      <c r="AR77" s="11"/>
      <c r="AS77" s="11"/>
      <c r="AT77" s="11">
        <f t="shared" si="23"/>
        <v>0</v>
      </c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6"/>
      <c r="BQ77" s="117"/>
      <c r="BR77" s="80"/>
      <c r="BS77" s="80"/>
      <c r="BT77" s="80"/>
      <c r="BU77" s="80"/>
      <c r="BV77" s="80"/>
      <c r="BW77" s="11"/>
      <c r="BX77" s="130"/>
      <c r="BY77" s="130"/>
    </row>
    <row r="78" spans="1:77" s="115" customFormat="1" ht="20.45" customHeight="1" x14ac:dyDescent="0.3">
      <c r="A78" s="106">
        <v>40</v>
      </c>
      <c r="B78" s="106" t="s">
        <v>90</v>
      </c>
      <c r="C78" s="109" t="s">
        <v>274</v>
      </c>
      <c r="D78" s="109" t="s">
        <v>0</v>
      </c>
      <c r="E78" s="106" t="s">
        <v>105</v>
      </c>
      <c r="F78" s="109" t="s">
        <v>412</v>
      </c>
      <c r="G78" s="108">
        <v>6</v>
      </c>
      <c r="H78" s="109">
        <v>3.6</v>
      </c>
      <c r="I78" s="110" t="s">
        <v>302</v>
      </c>
      <c r="J78" s="110" t="s">
        <v>303</v>
      </c>
      <c r="K78" s="109">
        <v>3.6</v>
      </c>
      <c r="L78" s="110" t="s">
        <v>302</v>
      </c>
      <c r="M78" s="110" t="s">
        <v>303</v>
      </c>
      <c r="N78" s="131" t="s">
        <v>929</v>
      </c>
      <c r="O78" s="131">
        <v>54</v>
      </c>
      <c r="P78" s="131" t="s">
        <v>1012</v>
      </c>
      <c r="Q78" s="131" t="s">
        <v>918</v>
      </c>
      <c r="R78" s="131" t="s">
        <v>1022</v>
      </c>
      <c r="S78" s="131">
        <v>6</v>
      </c>
      <c r="T78" s="132">
        <v>2</v>
      </c>
      <c r="U78" s="133" t="s">
        <v>1023</v>
      </c>
      <c r="V78" s="133" t="s">
        <v>1024</v>
      </c>
      <c r="W78" s="108">
        <v>2</v>
      </c>
      <c r="X78" s="108" t="s">
        <v>869</v>
      </c>
      <c r="Y78" s="106" t="s">
        <v>3</v>
      </c>
      <c r="Z78" s="106" t="s">
        <v>199</v>
      </c>
      <c r="AA78" s="106">
        <f t="shared" si="20"/>
        <v>0</v>
      </c>
      <c r="AB78" s="106"/>
      <c r="AC78" s="2"/>
      <c r="AD78" s="2">
        <f t="shared" si="19"/>
        <v>0</v>
      </c>
      <c r="AE78" s="106"/>
      <c r="AF78" s="106"/>
      <c r="AG78" s="106"/>
      <c r="AH78" s="106">
        <f t="shared" si="21"/>
        <v>0</v>
      </c>
      <c r="AI78" s="106"/>
      <c r="AJ78" s="106"/>
      <c r="AK78" s="106">
        <f t="shared" si="24"/>
        <v>0</v>
      </c>
      <c r="AL78" s="106"/>
      <c r="AM78" s="106"/>
      <c r="AN78" s="106"/>
      <c r="AO78" s="106"/>
      <c r="AP78" s="106"/>
      <c r="AQ78" s="106"/>
      <c r="AR78" s="106"/>
      <c r="AS78" s="106"/>
      <c r="AT78" s="106">
        <f t="shared" si="23"/>
        <v>0</v>
      </c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13"/>
      <c r="BQ78" s="114"/>
      <c r="BR78" s="114"/>
      <c r="BS78" s="114">
        <v>1</v>
      </c>
      <c r="BT78" s="114"/>
      <c r="BU78" s="114"/>
      <c r="BV78" s="114"/>
      <c r="BW78" s="106" t="s">
        <v>1734</v>
      </c>
    </row>
    <row r="79" spans="1:77" s="13" customFormat="1" ht="20.45" customHeight="1" x14ac:dyDescent="0.3">
      <c r="A79" s="11">
        <v>41</v>
      </c>
      <c r="B79" s="2" t="s">
        <v>90</v>
      </c>
      <c r="C79" s="9" t="s">
        <v>274</v>
      </c>
      <c r="D79" s="9" t="s">
        <v>0</v>
      </c>
      <c r="E79" s="11" t="s">
        <v>106</v>
      </c>
      <c r="F79" s="9" t="s">
        <v>412</v>
      </c>
      <c r="G79" s="10">
        <v>44</v>
      </c>
      <c r="H79" s="9">
        <v>2.2000000000000002</v>
      </c>
      <c r="I79" s="77" t="s">
        <v>304</v>
      </c>
      <c r="J79" s="77" t="s">
        <v>305</v>
      </c>
      <c r="K79" s="9">
        <v>2.2000000000000002</v>
      </c>
      <c r="L79" s="77" t="s">
        <v>304</v>
      </c>
      <c r="M79" s="77" t="s">
        <v>305</v>
      </c>
      <c r="N79" s="11" t="s">
        <v>1090</v>
      </c>
      <c r="O79" s="11">
        <v>67</v>
      </c>
      <c r="P79" s="11" t="s">
        <v>1012</v>
      </c>
      <c r="Q79" s="11" t="s">
        <v>1095</v>
      </c>
      <c r="R79" s="11" t="s">
        <v>1797</v>
      </c>
      <c r="S79" s="11">
        <v>44</v>
      </c>
      <c r="T79" s="78">
        <v>12</v>
      </c>
      <c r="U79" s="77" t="s">
        <v>1115</v>
      </c>
      <c r="V79" s="77" t="s">
        <v>1796</v>
      </c>
      <c r="W79" s="10">
        <v>2</v>
      </c>
      <c r="X79" s="10">
        <v>60</v>
      </c>
      <c r="Y79" s="11" t="s">
        <v>3</v>
      </c>
      <c r="Z79" s="11" t="s">
        <v>1769</v>
      </c>
      <c r="AA79" s="11">
        <f t="shared" si="20"/>
        <v>0</v>
      </c>
      <c r="AB79" s="11"/>
      <c r="AC79" s="2"/>
      <c r="AD79" s="2">
        <f t="shared" si="19"/>
        <v>0</v>
      </c>
      <c r="AE79" s="11"/>
      <c r="AF79" s="11"/>
      <c r="AG79" s="11"/>
      <c r="AH79" s="11">
        <f t="shared" si="21"/>
        <v>0</v>
      </c>
      <c r="AI79" s="11"/>
      <c r="AJ79" s="11"/>
      <c r="AK79" s="11">
        <f t="shared" si="24"/>
        <v>0</v>
      </c>
      <c r="AL79" s="11"/>
      <c r="AM79" s="11"/>
      <c r="AN79" s="11"/>
      <c r="AO79" s="11"/>
      <c r="AP79" s="11"/>
      <c r="AQ79" s="11"/>
      <c r="AR79" s="11"/>
      <c r="AS79" s="11"/>
      <c r="AT79" s="11">
        <f t="shared" si="23"/>
        <v>0</v>
      </c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6"/>
      <c r="BQ79" s="117"/>
      <c r="BR79" s="80"/>
      <c r="BS79" s="80"/>
      <c r="BT79" s="80"/>
      <c r="BU79" s="80"/>
      <c r="BV79" s="80"/>
      <c r="BW79" s="11"/>
      <c r="BX79" s="130"/>
      <c r="BY79" s="130"/>
    </row>
    <row r="80" spans="1:77" s="13" customFormat="1" ht="20.45" customHeight="1" x14ac:dyDescent="0.3">
      <c r="A80" s="11">
        <v>42</v>
      </c>
      <c r="B80" s="2" t="s">
        <v>90</v>
      </c>
      <c r="C80" s="9" t="s">
        <v>274</v>
      </c>
      <c r="D80" s="9" t="s">
        <v>0</v>
      </c>
      <c r="E80" s="11" t="s">
        <v>107</v>
      </c>
      <c r="F80" s="9" t="s">
        <v>412</v>
      </c>
      <c r="G80" s="10">
        <v>44</v>
      </c>
      <c r="H80" s="9">
        <v>1.8</v>
      </c>
      <c r="I80" s="77" t="s">
        <v>306</v>
      </c>
      <c r="J80" s="77" t="s">
        <v>307</v>
      </c>
      <c r="K80" s="9">
        <v>1.8</v>
      </c>
      <c r="L80" s="77" t="s">
        <v>306</v>
      </c>
      <c r="M80" s="77" t="s">
        <v>307</v>
      </c>
      <c r="N80" s="11" t="s">
        <v>1104</v>
      </c>
      <c r="O80" s="11">
        <v>68</v>
      </c>
      <c r="P80" s="11" t="s">
        <v>1012</v>
      </c>
      <c r="Q80" s="11" t="s">
        <v>1095</v>
      </c>
      <c r="R80" s="11" t="s">
        <v>1116</v>
      </c>
      <c r="S80" s="11">
        <v>44</v>
      </c>
      <c r="T80" s="78">
        <v>3</v>
      </c>
      <c r="U80" s="77" t="s">
        <v>1117</v>
      </c>
      <c r="V80" s="77" t="s">
        <v>1118</v>
      </c>
      <c r="W80" s="10">
        <v>2</v>
      </c>
      <c r="X80" s="10">
        <v>60</v>
      </c>
      <c r="Y80" s="11" t="s">
        <v>3</v>
      </c>
      <c r="Z80" s="11" t="s">
        <v>1769</v>
      </c>
      <c r="AA80" s="11">
        <f t="shared" si="20"/>
        <v>0</v>
      </c>
      <c r="AB80" s="11"/>
      <c r="AC80" s="2"/>
      <c r="AD80" s="2">
        <f t="shared" si="19"/>
        <v>0</v>
      </c>
      <c r="AE80" s="11"/>
      <c r="AF80" s="11"/>
      <c r="AG80" s="11"/>
      <c r="AH80" s="11">
        <f t="shared" si="21"/>
        <v>0</v>
      </c>
      <c r="AI80" s="11"/>
      <c r="AJ80" s="11"/>
      <c r="AK80" s="11">
        <f t="shared" si="24"/>
        <v>0</v>
      </c>
      <c r="AL80" s="11"/>
      <c r="AM80" s="11"/>
      <c r="AN80" s="11"/>
      <c r="AO80" s="11"/>
      <c r="AP80" s="11"/>
      <c r="AQ80" s="11"/>
      <c r="AR80" s="11"/>
      <c r="AS80" s="11"/>
      <c r="AT80" s="11">
        <f t="shared" si="23"/>
        <v>0</v>
      </c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6"/>
      <c r="BQ80" s="117"/>
      <c r="BR80" s="80"/>
      <c r="BS80" s="80"/>
      <c r="BT80" s="80"/>
      <c r="BU80" s="80"/>
      <c r="BV80" s="80"/>
      <c r="BW80" s="11"/>
      <c r="BX80" s="130"/>
      <c r="BY80" s="130"/>
    </row>
    <row r="81" spans="1:77" s="13" customFormat="1" ht="20.45" customHeight="1" x14ac:dyDescent="0.3">
      <c r="A81" s="11">
        <v>43</v>
      </c>
      <c r="B81" s="2" t="s">
        <v>90</v>
      </c>
      <c r="C81" s="9" t="s">
        <v>274</v>
      </c>
      <c r="D81" s="9" t="s">
        <v>0</v>
      </c>
      <c r="E81" s="11" t="s">
        <v>108</v>
      </c>
      <c r="F81" s="9" t="s">
        <v>412</v>
      </c>
      <c r="G81" s="10">
        <v>7</v>
      </c>
      <c r="H81" s="9">
        <v>1.3</v>
      </c>
      <c r="I81" s="77" t="s">
        <v>308</v>
      </c>
      <c r="J81" s="77" t="s">
        <v>309</v>
      </c>
      <c r="K81" s="9">
        <v>1.3</v>
      </c>
      <c r="L81" s="77" t="s">
        <v>308</v>
      </c>
      <c r="M81" s="77" t="s">
        <v>309</v>
      </c>
      <c r="N81" s="11" t="s">
        <v>936</v>
      </c>
      <c r="O81" s="11">
        <v>57</v>
      </c>
      <c r="P81" s="11" t="s">
        <v>1012</v>
      </c>
      <c r="Q81" s="11" t="s">
        <v>918</v>
      </c>
      <c r="R81" s="11" t="s">
        <v>1029</v>
      </c>
      <c r="S81" s="11">
        <v>7</v>
      </c>
      <c r="T81" s="78">
        <v>1</v>
      </c>
      <c r="U81" s="77" t="s">
        <v>1030</v>
      </c>
      <c r="V81" s="77" t="s">
        <v>1031</v>
      </c>
      <c r="W81" s="10">
        <v>4</v>
      </c>
      <c r="X81" s="10">
        <v>80</v>
      </c>
      <c r="Y81" s="11" t="s">
        <v>1</v>
      </c>
      <c r="Z81" s="11" t="s">
        <v>1769</v>
      </c>
      <c r="AA81" s="11">
        <f t="shared" si="20"/>
        <v>0</v>
      </c>
      <c r="AB81" s="11"/>
      <c r="AC81" s="2"/>
      <c r="AD81" s="2">
        <f t="shared" si="19"/>
        <v>0</v>
      </c>
      <c r="AE81" s="11"/>
      <c r="AF81" s="11"/>
      <c r="AG81" s="11"/>
      <c r="AH81" s="11">
        <f t="shared" si="21"/>
        <v>0</v>
      </c>
      <c r="AI81" s="11"/>
      <c r="AJ81" s="11"/>
      <c r="AK81" s="11">
        <f t="shared" si="24"/>
        <v>0</v>
      </c>
      <c r="AL81" s="11"/>
      <c r="AM81" s="11"/>
      <c r="AN81" s="11"/>
      <c r="AO81" s="11"/>
      <c r="AP81" s="11"/>
      <c r="AQ81" s="11"/>
      <c r="AR81" s="11"/>
      <c r="AS81" s="11"/>
      <c r="AT81" s="11">
        <f t="shared" si="23"/>
        <v>0</v>
      </c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6"/>
      <c r="BQ81" s="117"/>
      <c r="BR81" s="80"/>
      <c r="BS81" s="80"/>
      <c r="BT81" s="80"/>
      <c r="BU81" s="80"/>
      <c r="BV81" s="80"/>
      <c r="BW81" s="11"/>
      <c r="BX81" s="130"/>
      <c r="BY81" s="130"/>
    </row>
    <row r="82" spans="1:77" s="13" customFormat="1" ht="20.45" customHeight="1" x14ac:dyDescent="0.3">
      <c r="A82" s="11">
        <v>44</v>
      </c>
      <c r="B82" s="2" t="s">
        <v>90</v>
      </c>
      <c r="C82" s="9" t="s">
        <v>274</v>
      </c>
      <c r="D82" s="9" t="s">
        <v>0</v>
      </c>
      <c r="E82" s="11" t="s">
        <v>109</v>
      </c>
      <c r="F82" s="9" t="s">
        <v>412</v>
      </c>
      <c r="G82" s="10">
        <v>31</v>
      </c>
      <c r="H82" s="9">
        <v>2</v>
      </c>
      <c r="I82" s="77" t="s">
        <v>310</v>
      </c>
      <c r="J82" s="77" t="s">
        <v>311</v>
      </c>
      <c r="K82" s="9">
        <v>2</v>
      </c>
      <c r="L82" s="77" t="s">
        <v>310</v>
      </c>
      <c r="M82" s="77" t="s">
        <v>311</v>
      </c>
      <c r="N82" s="11" t="s">
        <v>929</v>
      </c>
      <c r="O82" s="11">
        <v>63</v>
      </c>
      <c r="P82" s="11" t="s">
        <v>1012</v>
      </c>
      <c r="Q82" s="11" t="s">
        <v>918</v>
      </c>
      <c r="R82" s="11" t="s">
        <v>1061</v>
      </c>
      <c r="S82" s="11">
        <v>31</v>
      </c>
      <c r="T82" s="78">
        <v>7</v>
      </c>
      <c r="U82" s="77" t="s">
        <v>1062</v>
      </c>
      <c r="V82" s="77" t="s">
        <v>1063</v>
      </c>
      <c r="W82" s="10">
        <v>2</v>
      </c>
      <c r="X82" s="10">
        <v>60</v>
      </c>
      <c r="Y82" s="11" t="s">
        <v>3</v>
      </c>
      <c r="Z82" s="11" t="s">
        <v>199</v>
      </c>
      <c r="AA82" s="11">
        <f t="shared" si="20"/>
        <v>0</v>
      </c>
      <c r="AB82" s="11"/>
      <c r="AC82" s="2"/>
      <c r="AD82" s="2">
        <f t="shared" si="19"/>
        <v>0</v>
      </c>
      <c r="AE82" s="11"/>
      <c r="AF82" s="11"/>
      <c r="AG82" s="11"/>
      <c r="AH82" s="11">
        <f t="shared" si="21"/>
        <v>0</v>
      </c>
      <c r="AI82" s="11"/>
      <c r="AJ82" s="11"/>
      <c r="AK82" s="11">
        <f t="shared" si="24"/>
        <v>0</v>
      </c>
      <c r="AL82" s="11"/>
      <c r="AM82" s="11"/>
      <c r="AN82" s="11"/>
      <c r="AO82" s="11"/>
      <c r="AP82" s="11"/>
      <c r="AQ82" s="11"/>
      <c r="AR82" s="11"/>
      <c r="AS82" s="11"/>
      <c r="AT82" s="11">
        <f t="shared" si="23"/>
        <v>0</v>
      </c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6"/>
      <c r="BQ82" s="117"/>
      <c r="BR82" s="80"/>
      <c r="BS82" s="80"/>
      <c r="BT82" s="80"/>
      <c r="BU82" s="80"/>
      <c r="BV82" s="80"/>
      <c r="BW82" s="11"/>
      <c r="BX82" s="130"/>
      <c r="BY82" s="130"/>
    </row>
    <row r="83" spans="1:77" s="13" customFormat="1" ht="20.45" customHeight="1" x14ac:dyDescent="0.3">
      <c r="A83" s="11">
        <v>45</v>
      </c>
      <c r="B83" s="2" t="s">
        <v>90</v>
      </c>
      <c r="C83" s="9" t="s">
        <v>274</v>
      </c>
      <c r="D83" s="9" t="s">
        <v>0</v>
      </c>
      <c r="E83" s="11" t="s">
        <v>110</v>
      </c>
      <c r="F83" s="9" t="s">
        <v>412</v>
      </c>
      <c r="G83" s="10">
        <v>35</v>
      </c>
      <c r="H83" s="9">
        <v>0.8</v>
      </c>
      <c r="I83" s="77" t="s">
        <v>312</v>
      </c>
      <c r="J83" s="77" t="s">
        <v>313</v>
      </c>
      <c r="K83" s="9">
        <v>0.8</v>
      </c>
      <c r="L83" s="77" t="s">
        <v>312</v>
      </c>
      <c r="M83" s="77" t="s">
        <v>313</v>
      </c>
      <c r="N83" s="11" t="s">
        <v>936</v>
      </c>
      <c r="O83" s="11">
        <v>66</v>
      </c>
      <c r="P83" s="11" t="s">
        <v>1012</v>
      </c>
      <c r="Q83" s="11" t="s">
        <v>918</v>
      </c>
      <c r="R83" s="11" t="s">
        <v>1078</v>
      </c>
      <c r="S83" s="11">
        <v>35</v>
      </c>
      <c r="T83" s="78">
        <v>1</v>
      </c>
      <c r="U83" s="77" t="s">
        <v>1079</v>
      </c>
      <c r="V83" s="77" t="s">
        <v>1080</v>
      </c>
      <c r="W83" s="10">
        <v>2</v>
      </c>
      <c r="X83" s="10">
        <v>60</v>
      </c>
      <c r="Y83" s="11" t="s">
        <v>3</v>
      </c>
      <c r="Z83" s="11" t="s">
        <v>1769</v>
      </c>
      <c r="AA83" s="11">
        <f t="shared" si="20"/>
        <v>0</v>
      </c>
      <c r="AB83" s="11"/>
      <c r="AC83" s="2"/>
      <c r="AD83" s="2">
        <f t="shared" si="19"/>
        <v>0</v>
      </c>
      <c r="AE83" s="11"/>
      <c r="AF83" s="11"/>
      <c r="AG83" s="11"/>
      <c r="AH83" s="11">
        <f t="shared" si="21"/>
        <v>0</v>
      </c>
      <c r="AI83" s="11"/>
      <c r="AJ83" s="11"/>
      <c r="AK83" s="11">
        <f t="shared" si="24"/>
        <v>0</v>
      </c>
      <c r="AL83" s="11"/>
      <c r="AM83" s="11"/>
      <c r="AN83" s="11"/>
      <c r="AO83" s="11"/>
      <c r="AP83" s="11"/>
      <c r="AQ83" s="11"/>
      <c r="AR83" s="11"/>
      <c r="AS83" s="11"/>
      <c r="AT83" s="11">
        <f t="shared" si="23"/>
        <v>0</v>
      </c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6"/>
      <c r="BQ83" s="117"/>
      <c r="BR83" s="80"/>
      <c r="BS83" s="80"/>
      <c r="BT83" s="80"/>
      <c r="BU83" s="80"/>
      <c r="BV83" s="80"/>
      <c r="BW83" s="11"/>
      <c r="BX83" s="130"/>
      <c r="BY83" s="130"/>
    </row>
    <row r="84" spans="1:77" s="13" customFormat="1" ht="20.45" customHeight="1" x14ac:dyDescent="0.3">
      <c r="A84" s="11">
        <v>46</v>
      </c>
      <c r="B84" s="2" t="s">
        <v>90</v>
      </c>
      <c r="C84" s="9" t="s">
        <v>274</v>
      </c>
      <c r="D84" s="9" t="s">
        <v>0</v>
      </c>
      <c r="E84" s="11" t="s">
        <v>111</v>
      </c>
      <c r="F84" s="9" t="s">
        <v>412</v>
      </c>
      <c r="G84" s="10">
        <v>7</v>
      </c>
      <c r="H84" s="9">
        <v>0.6</v>
      </c>
      <c r="I84" s="77" t="s">
        <v>314</v>
      </c>
      <c r="J84" s="77" t="s">
        <v>314</v>
      </c>
      <c r="K84" s="9">
        <v>0.6</v>
      </c>
      <c r="L84" s="77" t="s">
        <v>314</v>
      </c>
      <c r="M84" s="77" t="s">
        <v>314</v>
      </c>
      <c r="N84" s="11"/>
      <c r="O84" s="11">
        <v>60</v>
      </c>
      <c r="P84" s="11" t="s">
        <v>1012</v>
      </c>
      <c r="Q84" s="11"/>
      <c r="R84" s="11"/>
      <c r="S84" s="11"/>
      <c r="T84" s="78"/>
      <c r="U84" s="77" t="s">
        <v>1836</v>
      </c>
      <c r="V84" s="77" t="s">
        <v>1778</v>
      </c>
      <c r="W84" s="10">
        <v>4</v>
      </c>
      <c r="X84" s="10">
        <v>80</v>
      </c>
      <c r="Y84" s="11" t="s">
        <v>1</v>
      </c>
      <c r="Z84" s="11"/>
      <c r="AA84" s="11">
        <f t="shared" si="20"/>
        <v>0</v>
      </c>
      <c r="AB84" s="11"/>
      <c r="AC84" s="2"/>
      <c r="AD84" s="2">
        <f t="shared" si="19"/>
        <v>0</v>
      </c>
      <c r="AE84" s="11"/>
      <c r="AF84" s="11"/>
      <c r="AG84" s="11"/>
      <c r="AH84" s="11">
        <f t="shared" si="21"/>
        <v>0</v>
      </c>
      <c r="AI84" s="11"/>
      <c r="AJ84" s="11"/>
      <c r="AK84" s="11">
        <f t="shared" si="24"/>
        <v>0</v>
      </c>
      <c r="AL84" s="11"/>
      <c r="AM84" s="11"/>
      <c r="AN84" s="11"/>
      <c r="AO84" s="11"/>
      <c r="AP84" s="11"/>
      <c r="AQ84" s="11"/>
      <c r="AR84" s="11"/>
      <c r="AS84" s="11"/>
      <c r="AT84" s="11">
        <f t="shared" si="23"/>
        <v>0</v>
      </c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6"/>
      <c r="BQ84" s="117"/>
      <c r="BR84" s="80"/>
      <c r="BS84" s="80"/>
      <c r="BT84" s="80"/>
      <c r="BU84" s="80"/>
      <c r="BV84" s="80"/>
      <c r="BW84" s="11"/>
      <c r="BX84" s="130"/>
      <c r="BY84" s="130"/>
    </row>
    <row r="85" spans="1:77" s="145" customFormat="1" ht="20.45" customHeight="1" x14ac:dyDescent="0.3">
      <c r="A85" s="134">
        <v>47</v>
      </c>
      <c r="B85" s="3" t="s">
        <v>90</v>
      </c>
      <c r="C85" s="135" t="s">
        <v>274</v>
      </c>
      <c r="D85" s="135" t="s">
        <v>0</v>
      </c>
      <c r="E85" s="134" t="s">
        <v>112</v>
      </c>
      <c r="F85" s="135" t="s">
        <v>412</v>
      </c>
      <c r="G85" s="136">
        <v>7</v>
      </c>
      <c r="H85" s="135">
        <v>2.6</v>
      </c>
      <c r="I85" s="137" t="s">
        <v>315</v>
      </c>
      <c r="J85" s="137" t="s">
        <v>316</v>
      </c>
      <c r="K85" s="135">
        <v>2.6</v>
      </c>
      <c r="L85" s="137" t="s">
        <v>315</v>
      </c>
      <c r="M85" s="137" t="s">
        <v>316</v>
      </c>
      <c r="N85" s="138" t="s">
        <v>929</v>
      </c>
      <c r="O85" s="138">
        <v>59</v>
      </c>
      <c r="P85" s="138" t="s">
        <v>1012</v>
      </c>
      <c r="Q85" s="138" t="s">
        <v>918</v>
      </c>
      <c r="R85" s="138" t="s">
        <v>1035</v>
      </c>
      <c r="S85" s="138">
        <v>7</v>
      </c>
      <c r="T85" s="139">
        <v>10</v>
      </c>
      <c r="U85" s="140" t="s">
        <v>1036</v>
      </c>
      <c r="V85" s="140" t="s">
        <v>1037</v>
      </c>
      <c r="W85" s="136">
        <v>2</v>
      </c>
      <c r="X85" s="136" t="s">
        <v>870</v>
      </c>
      <c r="Y85" s="134" t="s">
        <v>1</v>
      </c>
      <c r="Z85" s="134" t="s">
        <v>1769</v>
      </c>
      <c r="AA85" s="134">
        <f t="shared" si="20"/>
        <v>0</v>
      </c>
      <c r="AB85" s="134"/>
      <c r="AC85" s="3"/>
      <c r="AD85" s="3">
        <f t="shared" si="19"/>
        <v>0</v>
      </c>
      <c r="AE85" s="134"/>
      <c r="AF85" s="134"/>
      <c r="AG85" s="134"/>
      <c r="AH85" s="134">
        <f t="shared" si="21"/>
        <v>0</v>
      </c>
      <c r="AI85" s="134"/>
      <c r="AJ85" s="134"/>
      <c r="AK85" s="134">
        <f t="shared" si="24"/>
        <v>0</v>
      </c>
      <c r="AL85" s="134"/>
      <c r="AM85" s="134"/>
      <c r="AN85" s="134"/>
      <c r="AO85" s="134"/>
      <c r="AP85" s="134"/>
      <c r="AQ85" s="134"/>
      <c r="AR85" s="134"/>
      <c r="AS85" s="134"/>
      <c r="AT85" s="134">
        <f t="shared" si="23"/>
        <v>0</v>
      </c>
      <c r="AU85" s="134"/>
      <c r="AV85" s="134"/>
      <c r="AW85" s="134"/>
      <c r="AX85" s="134"/>
      <c r="AY85" s="134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134"/>
      <c r="BM85" s="134"/>
      <c r="BN85" s="134"/>
      <c r="BO85" s="134"/>
      <c r="BP85" s="141"/>
      <c r="BQ85" s="142"/>
      <c r="BR85" s="143"/>
      <c r="BS85" s="143"/>
      <c r="BT85" s="143"/>
      <c r="BU85" s="143"/>
      <c r="BV85" s="143"/>
      <c r="BW85" s="134"/>
      <c r="BX85" s="144"/>
      <c r="BY85" s="144"/>
    </row>
    <row r="86" spans="1:77" s="13" customFormat="1" ht="20.45" customHeight="1" x14ac:dyDescent="0.3">
      <c r="A86" s="11">
        <v>48</v>
      </c>
      <c r="B86" s="2" t="s">
        <v>90</v>
      </c>
      <c r="C86" s="9" t="s">
        <v>274</v>
      </c>
      <c r="D86" s="9" t="s">
        <v>0</v>
      </c>
      <c r="E86" s="11" t="s">
        <v>113</v>
      </c>
      <c r="F86" s="9" t="s">
        <v>412</v>
      </c>
      <c r="G86" s="10">
        <v>46</v>
      </c>
      <c r="H86" s="9">
        <v>0.8</v>
      </c>
      <c r="I86" s="77" t="s">
        <v>317</v>
      </c>
      <c r="J86" s="77" t="s">
        <v>318</v>
      </c>
      <c r="K86" s="9">
        <v>0.8</v>
      </c>
      <c r="L86" s="77" t="s">
        <v>317</v>
      </c>
      <c r="M86" s="77" t="s">
        <v>318</v>
      </c>
      <c r="N86" s="11" t="s">
        <v>1090</v>
      </c>
      <c r="O86" s="11">
        <v>70</v>
      </c>
      <c r="P86" s="11" t="s">
        <v>1012</v>
      </c>
      <c r="Q86" s="11" t="s">
        <v>1095</v>
      </c>
      <c r="R86" s="11" t="s">
        <v>1125</v>
      </c>
      <c r="S86" s="11">
        <v>46</v>
      </c>
      <c r="T86" s="78">
        <v>3</v>
      </c>
      <c r="U86" s="77" t="s">
        <v>1126</v>
      </c>
      <c r="V86" s="77" t="s">
        <v>1127</v>
      </c>
      <c r="W86" s="10">
        <v>2</v>
      </c>
      <c r="X86" s="10">
        <v>60</v>
      </c>
      <c r="Y86" s="11" t="s">
        <v>3</v>
      </c>
      <c r="Z86" s="11" t="s">
        <v>1798</v>
      </c>
      <c r="AA86" s="11">
        <f t="shared" si="20"/>
        <v>0</v>
      </c>
      <c r="AB86" s="11"/>
      <c r="AC86" s="2"/>
      <c r="AD86" s="2">
        <f t="shared" si="19"/>
        <v>0</v>
      </c>
      <c r="AE86" s="11"/>
      <c r="AF86" s="11"/>
      <c r="AG86" s="11"/>
      <c r="AH86" s="11">
        <f t="shared" si="21"/>
        <v>0</v>
      </c>
      <c r="AI86" s="11"/>
      <c r="AJ86" s="11"/>
      <c r="AK86" s="11">
        <f t="shared" si="24"/>
        <v>0</v>
      </c>
      <c r="AL86" s="11"/>
      <c r="AM86" s="11"/>
      <c r="AN86" s="11"/>
      <c r="AO86" s="11"/>
      <c r="AP86" s="11"/>
      <c r="AQ86" s="11"/>
      <c r="AR86" s="11"/>
      <c r="AS86" s="11"/>
      <c r="AT86" s="11">
        <f t="shared" si="23"/>
        <v>0</v>
      </c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6"/>
      <c r="BQ86" s="117"/>
      <c r="BR86" s="80"/>
      <c r="BS86" s="80"/>
      <c r="BT86" s="80"/>
      <c r="BU86" s="80"/>
      <c r="BV86" s="80"/>
      <c r="BW86" s="11"/>
      <c r="BX86" s="130"/>
      <c r="BY86" s="130"/>
    </row>
    <row r="87" spans="1:77" s="13" customFormat="1" ht="20.45" customHeight="1" x14ac:dyDescent="0.3">
      <c r="A87" s="11">
        <v>49</v>
      </c>
      <c r="B87" s="2" t="s">
        <v>90</v>
      </c>
      <c r="C87" s="9" t="s">
        <v>274</v>
      </c>
      <c r="D87" s="9" t="s">
        <v>0</v>
      </c>
      <c r="E87" s="11" t="s">
        <v>106</v>
      </c>
      <c r="F87" s="9" t="s">
        <v>412</v>
      </c>
      <c r="G87" s="10">
        <v>46</v>
      </c>
      <c r="H87" s="9">
        <v>3.7</v>
      </c>
      <c r="I87" s="77" t="s">
        <v>319</v>
      </c>
      <c r="J87" s="77" t="s">
        <v>320</v>
      </c>
      <c r="K87" s="9">
        <v>3.7</v>
      </c>
      <c r="L87" s="77" t="s">
        <v>319</v>
      </c>
      <c r="M87" s="77" t="s">
        <v>320</v>
      </c>
      <c r="N87" s="11" t="s">
        <v>1104</v>
      </c>
      <c r="O87" s="11">
        <v>69</v>
      </c>
      <c r="P87" s="11" t="s">
        <v>1012</v>
      </c>
      <c r="Q87" s="11" t="s">
        <v>1095</v>
      </c>
      <c r="R87" s="11" t="s">
        <v>1122</v>
      </c>
      <c r="S87" s="11">
        <v>46</v>
      </c>
      <c r="T87" s="78">
        <v>4</v>
      </c>
      <c r="U87" s="77" t="s">
        <v>1123</v>
      </c>
      <c r="V87" s="77" t="s">
        <v>1124</v>
      </c>
      <c r="W87" s="10">
        <v>4</v>
      </c>
      <c r="X87" s="10" t="s">
        <v>870</v>
      </c>
      <c r="Y87" s="11" t="s">
        <v>3</v>
      </c>
      <c r="Z87" s="11" t="s">
        <v>199</v>
      </c>
      <c r="AA87" s="11">
        <f t="shared" si="20"/>
        <v>0</v>
      </c>
      <c r="AB87" s="11"/>
      <c r="AC87" s="2"/>
      <c r="AD87" s="2">
        <f t="shared" si="19"/>
        <v>0</v>
      </c>
      <c r="AE87" s="11"/>
      <c r="AF87" s="11"/>
      <c r="AG87" s="11"/>
      <c r="AH87" s="11">
        <f t="shared" si="21"/>
        <v>0</v>
      </c>
      <c r="AI87" s="11"/>
      <c r="AJ87" s="11"/>
      <c r="AK87" s="11">
        <f t="shared" si="24"/>
        <v>0</v>
      </c>
      <c r="AL87" s="11"/>
      <c r="AM87" s="11"/>
      <c r="AN87" s="11"/>
      <c r="AO87" s="11"/>
      <c r="AP87" s="11"/>
      <c r="AQ87" s="11"/>
      <c r="AR87" s="11"/>
      <c r="AS87" s="11"/>
      <c r="AT87" s="11">
        <f t="shared" si="23"/>
        <v>0</v>
      </c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6"/>
      <c r="BQ87" s="117"/>
      <c r="BR87" s="80"/>
      <c r="BS87" s="80"/>
      <c r="BT87" s="80"/>
      <c r="BU87" s="80"/>
      <c r="BV87" s="80"/>
      <c r="BW87" s="11"/>
      <c r="BX87" s="130"/>
      <c r="BY87" s="130"/>
    </row>
    <row r="88" spans="1:77" s="13" customFormat="1" ht="20.45" customHeight="1" x14ac:dyDescent="0.3">
      <c r="A88" s="11">
        <v>50</v>
      </c>
      <c r="B88" s="2" t="s">
        <v>90</v>
      </c>
      <c r="C88" s="9" t="s">
        <v>274</v>
      </c>
      <c r="D88" s="9" t="s">
        <v>0</v>
      </c>
      <c r="E88" s="11" t="s">
        <v>114</v>
      </c>
      <c r="F88" s="9" t="s">
        <v>412</v>
      </c>
      <c r="G88" s="10">
        <v>7</v>
      </c>
      <c r="H88" s="9">
        <v>1.6</v>
      </c>
      <c r="I88" s="77" t="s">
        <v>321</v>
      </c>
      <c r="J88" s="77" t="s">
        <v>322</v>
      </c>
      <c r="K88" s="9">
        <v>1.6</v>
      </c>
      <c r="L88" s="77" t="s">
        <v>321</v>
      </c>
      <c r="M88" s="77" t="s">
        <v>322</v>
      </c>
      <c r="N88" s="11" t="s">
        <v>936</v>
      </c>
      <c r="O88" s="11">
        <v>61</v>
      </c>
      <c r="P88" s="11" t="s">
        <v>1012</v>
      </c>
      <c r="Q88" s="11" t="s">
        <v>918</v>
      </c>
      <c r="R88" s="11" t="s">
        <v>1041</v>
      </c>
      <c r="S88" s="11">
        <v>7</v>
      </c>
      <c r="T88" s="78">
        <v>2</v>
      </c>
      <c r="U88" s="77" t="s">
        <v>1042</v>
      </c>
      <c r="V88" s="77" t="s">
        <v>1043</v>
      </c>
      <c r="W88" s="10">
        <v>4</v>
      </c>
      <c r="X88" s="10" t="s">
        <v>871</v>
      </c>
      <c r="Y88" s="11" t="s">
        <v>3</v>
      </c>
      <c r="Z88" s="11" t="s">
        <v>199</v>
      </c>
      <c r="AA88" s="11">
        <f t="shared" si="20"/>
        <v>0</v>
      </c>
      <c r="AB88" s="11"/>
      <c r="AC88" s="2"/>
      <c r="AD88" s="2">
        <f t="shared" si="19"/>
        <v>0</v>
      </c>
      <c r="AE88" s="11"/>
      <c r="AF88" s="11"/>
      <c r="AG88" s="11"/>
      <c r="AH88" s="11">
        <f t="shared" si="21"/>
        <v>0</v>
      </c>
      <c r="AI88" s="11"/>
      <c r="AJ88" s="11"/>
      <c r="AK88" s="11">
        <f t="shared" si="24"/>
        <v>0</v>
      </c>
      <c r="AL88" s="11"/>
      <c r="AM88" s="11"/>
      <c r="AN88" s="11"/>
      <c r="AO88" s="11"/>
      <c r="AP88" s="11"/>
      <c r="AQ88" s="11"/>
      <c r="AR88" s="11"/>
      <c r="AS88" s="11"/>
      <c r="AT88" s="11">
        <f t="shared" si="23"/>
        <v>0</v>
      </c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6"/>
      <c r="BQ88" s="117"/>
      <c r="BR88" s="80"/>
      <c r="BS88" s="80"/>
      <c r="BT88" s="80"/>
      <c r="BU88" s="80"/>
      <c r="BV88" s="80"/>
      <c r="BW88" s="11"/>
      <c r="BX88" s="130"/>
      <c r="BY88" s="130"/>
    </row>
    <row r="89" spans="1:77" s="145" customFormat="1" ht="20.45" customHeight="1" x14ac:dyDescent="0.3">
      <c r="A89" s="134">
        <v>51</v>
      </c>
      <c r="B89" s="3" t="s">
        <v>90</v>
      </c>
      <c r="C89" s="135" t="s">
        <v>274</v>
      </c>
      <c r="D89" s="135" t="s">
        <v>0</v>
      </c>
      <c r="E89" s="134" t="s">
        <v>115</v>
      </c>
      <c r="F89" s="135" t="s">
        <v>412</v>
      </c>
      <c r="G89" s="136">
        <v>7</v>
      </c>
      <c r="H89" s="135">
        <v>3.1</v>
      </c>
      <c r="I89" s="137" t="s">
        <v>323</v>
      </c>
      <c r="J89" s="137" t="s">
        <v>324</v>
      </c>
      <c r="K89" s="135">
        <v>3.1</v>
      </c>
      <c r="L89" s="137" t="s">
        <v>323</v>
      </c>
      <c r="M89" s="137" t="s">
        <v>324</v>
      </c>
      <c r="N89" s="138" t="s">
        <v>868</v>
      </c>
      <c r="O89" s="138">
        <v>60</v>
      </c>
      <c r="P89" s="138" t="s">
        <v>1012</v>
      </c>
      <c r="Q89" s="138" t="s">
        <v>859</v>
      </c>
      <c r="R89" s="138" t="s">
        <v>1038</v>
      </c>
      <c r="S89" s="138">
        <v>7</v>
      </c>
      <c r="T89" s="139">
        <v>6</v>
      </c>
      <c r="U89" s="140" t="s">
        <v>1039</v>
      </c>
      <c r="V89" s="140" t="s">
        <v>1040</v>
      </c>
      <c r="W89" s="136">
        <v>4</v>
      </c>
      <c r="X89" s="136" t="s">
        <v>871</v>
      </c>
      <c r="Y89" s="134" t="s">
        <v>3</v>
      </c>
      <c r="Z89" s="134" t="s">
        <v>199</v>
      </c>
      <c r="AA89" s="134">
        <f t="shared" si="20"/>
        <v>0</v>
      </c>
      <c r="AB89" s="134"/>
      <c r="AC89" s="3"/>
      <c r="AD89" s="3">
        <f t="shared" si="19"/>
        <v>0</v>
      </c>
      <c r="AE89" s="134"/>
      <c r="AF89" s="134"/>
      <c r="AG89" s="134"/>
      <c r="AH89" s="134">
        <f t="shared" si="21"/>
        <v>0</v>
      </c>
      <c r="AI89" s="134"/>
      <c r="AJ89" s="134"/>
      <c r="AK89" s="134">
        <f t="shared" si="24"/>
        <v>0</v>
      </c>
      <c r="AL89" s="134"/>
      <c r="AM89" s="134"/>
      <c r="AN89" s="134"/>
      <c r="AO89" s="134"/>
      <c r="AP89" s="134"/>
      <c r="AQ89" s="134"/>
      <c r="AR89" s="134"/>
      <c r="AS89" s="134"/>
      <c r="AT89" s="134">
        <f t="shared" si="23"/>
        <v>0</v>
      </c>
      <c r="AU89" s="134"/>
      <c r="AV89" s="134"/>
      <c r="AW89" s="134"/>
      <c r="AX89" s="134"/>
      <c r="AY89" s="134"/>
      <c r="AZ89" s="134"/>
      <c r="BA89" s="134"/>
      <c r="BB89" s="134"/>
      <c r="BC89" s="134"/>
      <c r="BD89" s="134"/>
      <c r="BE89" s="134"/>
      <c r="BF89" s="134"/>
      <c r="BG89" s="134"/>
      <c r="BH89" s="134"/>
      <c r="BI89" s="134"/>
      <c r="BJ89" s="134"/>
      <c r="BK89" s="134"/>
      <c r="BL89" s="134"/>
      <c r="BM89" s="134"/>
      <c r="BN89" s="134"/>
      <c r="BO89" s="134"/>
      <c r="BP89" s="141"/>
      <c r="BQ89" s="142"/>
      <c r="BR89" s="143"/>
      <c r="BS89" s="143"/>
      <c r="BT89" s="143"/>
      <c r="BU89" s="143"/>
      <c r="BV89" s="143"/>
      <c r="BW89" s="134"/>
      <c r="BX89" s="144"/>
      <c r="BY89" s="144"/>
    </row>
    <row r="90" spans="1:77" s="13" customFormat="1" ht="20.45" customHeight="1" x14ac:dyDescent="0.3">
      <c r="A90" s="11">
        <v>52</v>
      </c>
      <c r="B90" s="2" t="s">
        <v>90</v>
      </c>
      <c r="C90" s="9" t="s">
        <v>274</v>
      </c>
      <c r="D90" s="9" t="s">
        <v>0</v>
      </c>
      <c r="E90" s="11" t="s">
        <v>116</v>
      </c>
      <c r="F90" s="9" t="s">
        <v>412</v>
      </c>
      <c r="G90" s="10">
        <v>7</v>
      </c>
      <c r="H90" s="9">
        <v>0.7</v>
      </c>
      <c r="I90" s="77" t="s">
        <v>325</v>
      </c>
      <c r="J90" s="77" t="s">
        <v>326</v>
      </c>
      <c r="K90" s="9">
        <v>0.7</v>
      </c>
      <c r="L90" s="77" t="s">
        <v>325</v>
      </c>
      <c r="M90" s="77" t="s">
        <v>326</v>
      </c>
      <c r="N90" s="11"/>
      <c r="O90" s="11">
        <v>56</v>
      </c>
      <c r="P90" s="11" t="s">
        <v>1012</v>
      </c>
      <c r="Q90" s="11"/>
      <c r="R90" s="11"/>
      <c r="S90" s="11"/>
      <c r="T90" s="78"/>
      <c r="U90" s="77" t="s">
        <v>1831</v>
      </c>
      <c r="V90" s="77" t="s">
        <v>1775</v>
      </c>
      <c r="W90" s="10">
        <v>4</v>
      </c>
      <c r="X90" s="10">
        <v>80</v>
      </c>
      <c r="Y90" s="11" t="s">
        <v>3</v>
      </c>
      <c r="Z90" s="11"/>
      <c r="AA90" s="11">
        <f t="shared" si="20"/>
        <v>0</v>
      </c>
      <c r="AB90" s="11"/>
      <c r="AC90" s="2"/>
      <c r="AD90" s="2">
        <f t="shared" si="19"/>
        <v>0</v>
      </c>
      <c r="AE90" s="11"/>
      <c r="AF90" s="11"/>
      <c r="AG90" s="11"/>
      <c r="AH90" s="11">
        <f t="shared" si="21"/>
        <v>0</v>
      </c>
      <c r="AI90" s="11"/>
      <c r="AJ90" s="11"/>
      <c r="AK90" s="11">
        <f t="shared" si="24"/>
        <v>0</v>
      </c>
      <c r="AL90" s="11"/>
      <c r="AM90" s="11"/>
      <c r="AN90" s="11"/>
      <c r="AO90" s="11"/>
      <c r="AP90" s="11"/>
      <c r="AQ90" s="11"/>
      <c r="AR90" s="11"/>
      <c r="AS90" s="11"/>
      <c r="AT90" s="11">
        <f t="shared" si="23"/>
        <v>0</v>
      </c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6"/>
      <c r="BQ90" s="117"/>
      <c r="BR90" s="80"/>
      <c r="BS90" s="80"/>
      <c r="BT90" s="80"/>
      <c r="BU90" s="80"/>
      <c r="BV90" s="80"/>
      <c r="BW90" s="11"/>
      <c r="BX90" s="130"/>
      <c r="BY90" s="130"/>
    </row>
    <row r="91" spans="1:77" s="145" customFormat="1" ht="20.45" customHeight="1" x14ac:dyDescent="0.3">
      <c r="A91" s="134">
        <v>53</v>
      </c>
      <c r="B91" s="3" t="s">
        <v>90</v>
      </c>
      <c r="C91" s="135" t="s">
        <v>274</v>
      </c>
      <c r="D91" s="135" t="s">
        <v>0</v>
      </c>
      <c r="E91" s="134" t="s">
        <v>99</v>
      </c>
      <c r="F91" s="135" t="s">
        <v>412</v>
      </c>
      <c r="G91" s="136">
        <v>7</v>
      </c>
      <c r="H91" s="135">
        <v>0.13</v>
      </c>
      <c r="I91" s="137" t="s">
        <v>291</v>
      </c>
      <c r="J91" s="137" t="s">
        <v>291</v>
      </c>
      <c r="K91" s="135">
        <v>0.13</v>
      </c>
      <c r="L91" s="137" t="s">
        <v>291</v>
      </c>
      <c r="M91" s="137" t="s">
        <v>291</v>
      </c>
      <c r="N91" s="138" t="s">
        <v>1770</v>
      </c>
      <c r="O91" s="138">
        <v>56</v>
      </c>
      <c r="P91" s="138" t="s">
        <v>274</v>
      </c>
      <c r="Q91" s="138" t="s">
        <v>0</v>
      </c>
      <c r="R91" s="138" t="s">
        <v>1774</v>
      </c>
      <c r="S91" s="138">
        <v>7</v>
      </c>
      <c r="T91" s="139">
        <v>11</v>
      </c>
      <c r="U91" s="140" t="s">
        <v>1027</v>
      </c>
      <c r="V91" s="140" t="s">
        <v>1028</v>
      </c>
      <c r="W91" s="136">
        <v>4</v>
      </c>
      <c r="X91" s="136">
        <v>80</v>
      </c>
      <c r="Y91" s="134" t="s">
        <v>1</v>
      </c>
      <c r="Z91" s="134" t="s">
        <v>1769</v>
      </c>
      <c r="AA91" s="134">
        <f t="shared" si="20"/>
        <v>0</v>
      </c>
      <c r="AB91" s="134"/>
      <c r="AC91" s="3"/>
      <c r="AD91" s="3">
        <f t="shared" si="19"/>
        <v>0</v>
      </c>
      <c r="AE91" s="134"/>
      <c r="AF91" s="134"/>
      <c r="AG91" s="134"/>
      <c r="AH91" s="134">
        <f t="shared" si="21"/>
        <v>0</v>
      </c>
      <c r="AI91" s="134"/>
      <c r="AJ91" s="134"/>
      <c r="AK91" s="134">
        <f t="shared" si="24"/>
        <v>0</v>
      </c>
      <c r="AL91" s="134"/>
      <c r="AM91" s="134"/>
      <c r="AN91" s="134"/>
      <c r="AO91" s="134"/>
      <c r="AP91" s="134"/>
      <c r="AQ91" s="134"/>
      <c r="AR91" s="134"/>
      <c r="AS91" s="134"/>
      <c r="AT91" s="134">
        <f t="shared" si="23"/>
        <v>0</v>
      </c>
      <c r="AU91" s="134"/>
      <c r="AV91" s="134"/>
      <c r="AW91" s="134"/>
      <c r="AX91" s="134"/>
      <c r="AY91" s="134"/>
      <c r="AZ91" s="134"/>
      <c r="BA91" s="134"/>
      <c r="BB91" s="134"/>
      <c r="BC91" s="134"/>
      <c r="BD91" s="134"/>
      <c r="BE91" s="134"/>
      <c r="BF91" s="134"/>
      <c r="BG91" s="134"/>
      <c r="BH91" s="134"/>
      <c r="BI91" s="134"/>
      <c r="BJ91" s="134"/>
      <c r="BK91" s="134"/>
      <c r="BL91" s="134"/>
      <c r="BM91" s="134"/>
      <c r="BN91" s="134"/>
      <c r="BO91" s="134"/>
      <c r="BP91" s="141"/>
      <c r="BQ91" s="142"/>
      <c r="BR91" s="143"/>
      <c r="BS91" s="143"/>
      <c r="BT91" s="143"/>
      <c r="BU91" s="143"/>
      <c r="BV91" s="143"/>
      <c r="BW91" s="134"/>
      <c r="BX91" s="144"/>
      <c r="BY91" s="144"/>
    </row>
    <row r="92" spans="1:77" s="13" customFormat="1" ht="20.45" customHeight="1" x14ac:dyDescent="0.3">
      <c r="A92" s="11">
        <v>54</v>
      </c>
      <c r="B92" s="2" t="s">
        <v>90</v>
      </c>
      <c r="C92" s="9" t="s">
        <v>274</v>
      </c>
      <c r="D92" s="9" t="s">
        <v>0</v>
      </c>
      <c r="E92" s="11" t="s">
        <v>117</v>
      </c>
      <c r="F92" s="9" t="s">
        <v>412</v>
      </c>
      <c r="G92" s="10">
        <v>7</v>
      </c>
      <c r="H92" s="9">
        <v>0.5</v>
      </c>
      <c r="I92" s="77" t="s">
        <v>327</v>
      </c>
      <c r="J92" s="77" t="s">
        <v>328</v>
      </c>
      <c r="K92" s="9">
        <v>0.5</v>
      </c>
      <c r="L92" s="77" t="s">
        <v>327</v>
      </c>
      <c r="M92" s="77" t="s">
        <v>328</v>
      </c>
      <c r="N92" s="11"/>
      <c r="O92" s="11">
        <v>55</v>
      </c>
      <c r="P92" s="11" t="s">
        <v>1012</v>
      </c>
      <c r="Q92" s="11"/>
      <c r="R92" s="11"/>
      <c r="S92" s="11"/>
      <c r="T92" s="78"/>
      <c r="U92" s="77" t="s">
        <v>1832</v>
      </c>
      <c r="V92" s="77" t="s">
        <v>1773</v>
      </c>
      <c r="W92" s="10">
        <v>4</v>
      </c>
      <c r="X92" s="10">
        <v>80</v>
      </c>
      <c r="Y92" s="11" t="s">
        <v>3</v>
      </c>
      <c r="Z92" s="11"/>
      <c r="AA92" s="11">
        <f t="shared" si="20"/>
        <v>0</v>
      </c>
      <c r="AB92" s="11"/>
      <c r="AC92" s="2"/>
      <c r="AD92" s="2">
        <f t="shared" si="19"/>
        <v>0</v>
      </c>
      <c r="AE92" s="11"/>
      <c r="AF92" s="11"/>
      <c r="AG92" s="11"/>
      <c r="AH92" s="11">
        <f t="shared" si="21"/>
        <v>0</v>
      </c>
      <c r="AI92" s="11"/>
      <c r="AJ92" s="11"/>
      <c r="AK92" s="11">
        <f t="shared" si="24"/>
        <v>0</v>
      </c>
      <c r="AL92" s="11"/>
      <c r="AM92" s="11"/>
      <c r="AN92" s="11"/>
      <c r="AO92" s="11"/>
      <c r="AP92" s="11"/>
      <c r="AQ92" s="11"/>
      <c r="AR92" s="11"/>
      <c r="AS92" s="11"/>
      <c r="AT92" s="11">
        <f t="shared" si="23"/>
        <v>0</v>
      </c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6"/>
      <c r="BQ92" s="117"/>
      <c r="BR92" s="80"/>
      <c r="BS92" s="80"/>
      <c r="BT92" s="80"/>
      <c r="BU92" s="80"/>
      <c r="BV92" s="80"/>
      <c r="BW92" s="11"/>
      <c r="BX92" s="130"/>
      <c r="BY92" s="130"/>
    </row>
    <row r="93" spans="1:77" s="13" customFormat="1" ht="20.45" customHeight="1" x14ac:dyDescent="0.3">
      <c r="A93" s="11">
        <v>55</v>
      </c>
      <c r="B93" s="2" t="s">
        <v>90</v>
      </c>
      <c r="C93" s="9" t="s">
        <v>274</v>
      </c>
      <c r="D93" s="9" t="s">
        <v>0</v>
      </c>
      <c r="E93" s="11" t="s">
        <v>116</v>
      </c>
      <c r="F93" s="9" t="s">
        <v>412</v>
      </c>
      <c r="G93" s="10">
        <v>7</v>
      </c>
      <c r="H93" s="9">
        <v>0.6</v>
      </c>
      <c r="I93" s="77" t="s">
        <v>329</v>
      </c>
      <c r="J93" s="77" t="s">
        <v>330</v>
      </c>
      <c r="K93" s="9">
        <v>0.6</v>
      </c>
      <c r="L93" s="77" t="s">
        <v>329</v>
      </c>
      <c r="M93" s="77" t="s">
        <v>330</v>
      </c>
      <c r="N93" s="11"/>
      <c r="O93" s="11">
        <v>56</v>
      </c>
      <c r="P93" s="11" t="s">
        <v>1012</v>
      </c>
      <c r="Q93" s="11"/>
      <c r="R93" s="11"/>
      <c r="S93" s="11"/>
      <c r="T93" s="78"/>
      <c r="U93" s="77" t="s">
        <v>1831</v>
      </c>
      <c r="V93" s="77" t="s">
        <v>1775</v>
      </c>
      <c r="W93" s="10">
        <v>4</v>
      </c>
      <c r="X93" s="10">
        <v>80</v>
      </c>
      <c r="Y93" s="11" t="s">
        <v>1</v>
      </c>
      <c r="Z93" s="11"/>
      <c r="AA93" s="11">
        <f t="shared" si="20"/>
        <v>0</v>
      </c>
      <c r="AB93" s="11"/>
      <c r="AC93" s="2"/>
      <c r="AD93" s="2">
        <f t="shared" si="19"/>
        <v>0</v>
      </c>
      <c r="AE93" s="11"/>
      <c r="AF93" s="11"/>
      <c r="AG93" s="11"/>
      <c r="AH93" s="11">
        <f t="shared" si="21"/>
        <v>0</v>
      </c>
      <c r="AI93" s="11"/>
      <c r="AJ93" s="11"/>
      <c r="AK93" s="11">
        <f t="shared" si="24"/>
        <v>0</v>
      </c>
      <c r="AL93" s="11"/>
      <c r="AM93" s="11"/>
      <c r="AN93" s="11"/>
      <c r="AO93" s="11"/>
      <c r="AP93" s="11"/>
      <c r="AQ93" s="11"/>
      <c r="AR93" s="11"/>
      <c r="AS93" s="11"/>
      <c r="AT93" s="11">
        <f t="shared" si="23"/>
        <v>0</v>
      </c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6"/>
      <c r="BQ93" s="117"/>
      <c r="BR93" s="80"/>
      <c r="BS93" s="80"/>
      <c r="BT93" s="80"/>
      <c r="BU93" s="80"/>
      <c r="BV93" s="80"/>
      <c r="BW93" s="11"/>
      <c r="BX93" s="130"/>
      <c r="BY93" s="130"/>
    </row>
    <row r="94" spans="1:77" s="13" customFormat="1" ht="20.45" customHeight="1" x14ac:dyDescent="0.3">
      <c r="A94" s="11">
        <v>56</v>
      </c>
      <c r="B94" s="2" t="s">
        <v>90</v>
      </c>
      <c r="C94" s="9" t="s">
        <v>274</v>
      </c>
      <c r="D94" s="9" t="s">
        <v>0</v>
      </c>
      <c r="E94" s="11" t="s">
        <v>118</v>
      </c>
      <c r="F94" s="9" t="s">
        <v>412</v>
      </c>
      <c r="G94" s="10">
        <v>7</v>
      </c>
      <c r="H94" s="9">
        <v>1.6</v>
      </c>
      <c r="I94" s="77" t="s">
        <v>331</v>
      </c>
      <c r="J94" s="77" t="s">
        <v>332</v>
      </c>
      <c r="K94" s="9">
        <v>1.6</v>
      </c>
      <c r="L94" s="77" t="s">
        <v>331</v>
      </c>
      <c r="M94" s="77" t="s">
        <v>332</v>
      </c>
      <c r="N94" s="11"/>
      <c r="O94" s="11">
        <v>59</v>
      </c>
      <c r="P94" s="11" t="s">
        <v>1012</v>
      </c>
      <c r="Q94" s="11"/>
      <c r="R94" s="11"/>
      <c r="S94" s="11"/>
      <c r="T94" s="78"/>
      <c r="U94" s="77" t="s">
        <v>1777</v>
      </c>
      <c r="V94" s="77" t="s">
        <v>1776</v>
      </c>
      <c r="W94" s="10">
        <v>2</v>
      </c>
      <c r="X94" s="10">
        <v>60</v>
      </c>
      <c r="Y94" s="11" t="s">
        <v>3</v>
      </c>
      <c r="Z94" s="11"/>
      <c r="AA94" s="11">
        <f t="shared" ref="AA94:AA115" si="25">SUM(AB94,AF94)</f>
        <v>0</v>
      </c>
      <c r="AB94" s="11"/>
      <c r="AC94" s="2"/>
      <c r="AD94" s="2">
        <f t="shared" si="19"/>
        <v>0</v>
      </c>
      <c r="AE94" s="11"/>
      <c r="AF94" s="11"/>
      <c r="AG94" s="11"/>
      <c r="AH94" s="11">
        <f t="shared" ref="AH94:AH116" si="26">SUM(AI94,AJ94)</f>
        <v>0</v>
      </c>
      <c r="AI94" s="11"/>
      <c r="AJ94" s="11"/>
      <c r="AK94" s="11">
        <f t="shared" si="24"/>
        <v>0</v>
      </c>
      <c r="AL94" s="11"/>
      <c r="AM94" s="11"/>
      <c r="AN94" s="11"/>
      <c r="AO94" s="11"/>
      <c r="AP94" s="11"/>
      <c r="AQ94" s="11"/>
      <c r="AR94" s="11"/>
      <c r="AS94" s="11"/>
      <c r="AT94" s="11">
        <f t="shared" si="23"/>
        <v>0</v>
      </c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6"/>
      <c r="BQ94" s="117"/>
      <c r="BR94" s="80"/>
      <c r="BS94" s="80"/>
      <c r="BT94" s="80"/>
      <c r="BU94" s="80"/>
      <c r="BV94" s="80"/>
      <c r="BW94" s="11"/>
      <c r="BX94" s="130"/>
      <c r="BY94" s="130"/>
    </row>
    <row r="95" spans="1:77" s="13" customFormat="1" ht="20.45" customHeight="1" x14ac:dyDescent="0.3">
      <c r="A95" s="11">
        <v>57</v>
      </c>
      <c r="B95" s="2" t="s">
        <v>90</v>
      </c>
      <c r="C95" s="9" t="s">
        <v>275</v>
      </c>
      <c r="D95" s="9" t="s">
        <v>0</v>
      </c>
      <c r="E95" s="11" t="s">
        <v>119</v>
      </c>
      <c r="F95" s="9" t="s">
        <v>412</v>
      </c>
      <c r="G95" s="10">
        <v>38</v>
      </c>
      <c r="H95" s="9">
        <v>5.2</v>
      </c>
      <c r="I95" s="77" t="s">
        <v>333</v>
      </c>
      <c r="J95" s="77" t="s">
        <v>334</v>
      </c>
      <c r="K95" s="9">
        <v>5.2</v>
      </c>
      <c r="L95" s="77" t="s">
        <v>333</v>
      </c>
      <c r="M95" s="77" t="s">
        <v>334</v>
      </c>
      <c r="N95" s="11" t="s">
        <v>1090</v>
      </c>
      <c r="O95" s="11">
        <v>80</v>
      </c>
      <c r="P95" s="11" t="s">
        <v>1067</v>
      </c>
      <c r="Q95" s="11" t="s">
        <v>859</v>
      </c>
      <c r="R95" s="11" t="s">
        <v>1837</v>
      </c>
      <c r="S95" s="11">
        <v>38</v>
      </c>
      <c r="T95" s="78">
        <v>7</v>
      </c>
      <c r="U95" s="77" t="s">
        <v>1091</v>
      </c>
      <c r="V95" s="77" t="s">
        <v>1838</v>
      </c>
      <c r="W95" s="10">
        <v>4</v>
      </c>
      <c r="X95" s="10">
        <v>60</v>
      </c>
      <c r="Y95" s="11" t="s">
        <v>3</v>
      </c>
      <c r="Z95" s="11" t="s">
        <v>199</v>
      </c>
      <c r="AA95" s="11">
        <f t="shared" si="25"/>
        <v>0</v>
      </c>
      <c r="AB95" s="11"/>
      <c r="AC95" s="2"/>
      <c r="AD95" s="2">
        <f t="shared" si="19"/>
        <v>0</v>
      </c>
      <c r="AE95" s="11"/>
      <c r="AF95" s="11"/>
      <c r="AG95" s="11"/>
      <c r="AH95" s="11">
        <f t="shared" si="26"/>
        <v>0</v>
      </c>
      <c r="AI95" s="11"/>
      <c r="AJ95" s="11"/>
      <c r="AK95" s="11">
        <f t="shared" si="24"/>
        <v>0</v>
      </c>
      <c r="AL95" s="11"/>
      <c r="AM95" s="11"/>
      <c r="AN95" s="11"/>
      <c r="AO95" s="11"/>
      <c r="AP95" s="11"/>
      <c r="AQ95" s="11"/>
      <c r="AR95" s="11"/>
      <c r="AS95" s="11"/>
      <c r="AT95" s="11">
        <f t="shared" si="23"/>
        <v>0</v>
      </c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6"/>
      <c r="BQ95" s="117"/>
      <c r="BR95" s="80"/>
      <c r="BS95" s="80"/>
      <c r="BT95" s="80"/>
      <c r="BU95" s="80"/>
      <c r="BV95" s="80"/>
      <c r="BW95" s="11"/>
      <c r="BX95" s="130"/>
      <c r="BY95" s="130"/>
    </row>
    <row r="96" spans="1:77" s="13" customFormat="1" ht="20.45" customHeight="1" x14ac:dyDescent="0.3">
      <c r="A96" s="11">
        <v>58</v>
      </c>
      <c r="B96" s="2" t="s">
        <v>90</v>
      </c>
      <c r="C96" s="9" t="s">
        <v>275</v>
      </c>
      <c r="D96" s="9" t="s">
        <v>0</v>
      </c>
      <c r="E96" s="11" t="s">
        <v>120</v>
      </c>
      <c r="F96" s="9" t="s">
        <v>412</v>
      </c>
      <c r="G96" s="10">
        <v>38</v>
      </c>
      <c r="H96" s="9">
        <v>4.2</v>
      </c>
      <c r="I96" s="77" t="s">
        <v>335</v>
      </c>
      <c r="J96" s="77" t="s">
        <v>336</v>
      </c>
      <c r="K96" s="9">
        <v>4.2</v>
      </c>
      <c r="L96" s="77" t="s">
        <v>335</v>
      </c>
      <c r="M96" s="77" t="s">
        <v>336</v>
      </c>
      <c r="N96" s="11" t="s">
        <v>895</v>
      </c>
      <c r="O96" s="11">
        <v>78</v>
      </c>
      <c r="P96" s="11" t="s">
        <v>1067</v>
      </c>
      <c r="Q96" s="11" t="s">
        <v>918</v>
      </c>
      <c r="R96" s="11" t="s">
        <v>1084</v>
      </c>
      <c r="S96" s="11">
        <v>38</v>
      </c>
      <c r="T96" s="78">
        <v>5</v>
      </c>
      <c r="U96" s="77" t="s">
        <v>1786</v>
      </c>
      <c r="V96" s="77" t="s">
        <v>1085</v>
      </c>
      <c r="W96" s="10">
        <v>4</v>
      </c>
      <c r="X96" s="10">
        <v>80</v>
      </c>
      <c r="Y96" s="11" t="s">
        <v>2</v>
      </c>
      <c r="Z96" s="11" t="s">
        <v>199</v>
      </c>
      <c r="AA96" s="11">
        <f t="shared" si="25"/>
        <v>0</v>
      </c>
      <c r="AB96" s="11"/>
      <c r="AC96" s="2"/>
      <c r="AD96" s="2">
        <f t="shared" si="19"/>
        <v>0</v>
      </c>
      <c r="AE96" s="11"/>
      <c r="AF96" s="11"/>
      <c r="AG96" s="11"/>
      <c r="AH96" s="11">
        <f t="shared" si="26"/>
        <v>0</v>
      </c>
      <c r="AI96" s="11"/>
      <c r="AJ96" s="11"/>
      <c r="AK96" s="11">
        <f t="shared" si="24"/>
        <v>0</v>
      </c>
      <c r="AL96" s="11"/>
      <c r="AM96" s="11"/>
      <c r="AN96" s="11"/>
      <c r="AO96" s="11"/>
      <c r="AP96" s="11"/>
      <c r="AQ96" s="11"/>
      <c r="AR96" s="11"/>
      <c r="AS96" s="11"/>
      <c r="AT96" s="11">
        <f t="shared" si="23"/>
        <v>0</v>
      </c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6"/>
      <c r="BQ96" s="117"/>
      <c r="BR96" s="80"/>
      <c r="BS96" s="80"/>
      <c r="BT96" s="80"/>
      <c r="BU96" s="80"/>
      <c r="BV96" s="80"/>
      <c r="BW96" s="11"/>
      <c r="BX96" s="130"/>
      <c r="BY96" s="130"/>
    </row>
    <row r="97" spans="1:77" s="13" customFormat="1" ht="20.45" customHeight="1" x14ac:dyDescent="0.3">
      <c r="A97" s="11">
        <v>59</v>
      </c>
      <c r="B97" s="2" t="s">
        <v>90</v>
      </c>
      <c r="C97" s="9" t="s">
        <v>275</v>
      </c>
      <c r="D97" s="9" t="s">
        <v>0</v>
      </c>
      <c r="E97" s="11" t="s">
        <v>121</v>
      </c>
      <c r="F97" s="9" t="s">
        <v>412</v>
      </c>
      <c r="G97" s="10">
        <v>42</v>
      </c>
      <c r="H97" s="9">
        <v>6.5</v>
      </c>
      <c r="I97" s="77" t="s">
        <v>337</v>
      </c>
      <c r="J97" s="77" t="s">
        <v>338</v>
      </c>
      <c r="K97" s="9">
        <v>6.5</v>
      </c>
      <c r="L97" s="77" t="s">
        <v>337</v>
      </c>
      <c r="M97" s="77" t="s">
        <v>338</v>
      </c>
      <c r="N97" s="11" t="s">
        <v>1104</v>
      </c>
      <c r="O97" s="11">
        <v>86</v>
      </c>
      <c r="P97" s="11" t="s">
        <v>1067</v>
      </c>
      <c r="Q97" s="11" t="s">
        <v>859</v>
      </c>
      <c r="R97" s="11" t="s">
        <v>1105</v>
      </c>
      <c r="S97" s="11">
        <v>42</v>
      </c>
      <c r="T97" s="78">
        <v>7</v>
      </c>
      <c r="U97" s="77" t="s">
        <v>1106</v>
      </c>
      <c r="V97" s="77" t="s">
        <v>1107</v>
      </c>
      <c r="W97" s="10">
        <v>2</v>
      </c>
      <c r="X97" s="10">
        <v>60</v>
      </c>
      <c r="Y97" s="11" t="s">
        <v>2</v>
      </c>
      <c r="Z97" s="11" t="s">
        <v>202</v>
      </c>
      <c r="AA97" s="11">
        <f t="shared" si="25"/>
        <v>0</v>
      </c>
      <c r="AB97" s="11"/>
      <c r="AC97" s="2"/>
      <c r="AD97" s="2">
        <f t="shared" si="19"/>
        <v>0</v>
      </c>
      <c r="AE97" s="11"/>
      <c r="AF97" s="11"/>
      <c r="AG97" s="11"/>
      <c r="AH97" s="11">
        <f t="shared" si="26"/>
        <v>0</v>
      </c>
      <c r="AI97" s="11"/>
      <c r="AJ97" s="11"/>
      <c r="AK97" s="11">
        <f t="shared" si="24"/>
        <v>0</v>
      </c>
      <c r="AL97" s="11"/>
      <c r="AM97" s="11"/>
      <c r="AN97" s="11"/>
      <c r="AO97" s="11"/>
      <c r="AP97" s="11"/>
      <c r="AQ97" s="11"/>
      <c r="AR97" s="11"/>
      <c r="AS97" s="11"/>
      <c r="AT97" s="11">
        <f t="shared" si="23"/>
        <v>0</v>
      </c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6"/>
      <c r="BQ97" s="117"/>
      <c r="BR97" s="80"/>
      <c r="BS97" s="80"/>
      <c r="BT97" s="80"/>
      <c r="BU97" s="80"/>
      <c r="BV97" s="80"/>
      <c r="BW97" s="11"/>
      <c r="BX97" s="130"/>
      <c r="BY97" s="130"/>
    </row>
    <row r="98" spans="1:77" s="13" customFormat="1" ht="20.45" customHeight="1" x14ac:dyDescent="0.3">
      <c r="A98" s="11">
        <v>60</v>
      </c>
      <c r="B98" s="2" t="s">
        <v>90</v>
      </c>
      <c r="C98" s="9" t="s">
        <v>275</v>
      </c>
      <c r="D98" s="9" t="s">
        <v>0</v>
      </c>
      <c r="E98" s="11" t="s">
        <v>122</v>
      </c>
      <c r="F98" s="9" t="s">
        <v>412</v>
      </c>
      <c r="G98" s="10">
        <v>31</v>
      </c>
      <c r="H98" s="9">
        <v>6.6</v>
      </c>
      <c r="I98" s="77" t="s">
        <v>339</v>
      </c>
      <c r="J98" s="77" t="s">
        <v>340</v>
      </c>
      <c r="K98" s="9">
        <v>6.6</v>
      </c>
      <c r="L98" s="77" t="s">
        <v>339</v>
      </c>
      <c r="M98" s="77" t="s">
        <v>340</v>
      </c>
      <c r="N98" s="11" t="s">
        <v>929</v>
      </c>
      <c r="O98" s="11">
        <v>74</v>
      </c>
      <c r="P98" s="11" t="s">
        <v>1067</v>
      </c>
      <c r="Q98" s="11" t="s">
        <v>918</v>
      </c>
      <c r="R98" s="11" t="s">
        <v>1068</v>
      </c>
      <c r="S98" s="11">
        <v>31</v>
      </c>
      <c r="T98" s="78">
        <v>6</v>
      </c>
      <c r="U98" s="77" t="s">
        <v>1069</v>
      </c>
      <c r="V98" s="77" t="s">
        <v>1070</v>
      </c>
      <c r="W98" s="10" t="s">
        <v>841</v>
      </c>
      <c r="X98" s="10">
        <v>60</v>
      </c>
      <c r="Y98" s="11" t="s">
        <v>1</v>
      </c>
      <c r="Z98" s="11" t="s">
        <v>199</v>
      </c>
      <c r="AA98" s="11">
        <f t="shared" si="25"/>
        <v>0</v>
      </c>
      <c r="AB98" s="11"/>
      <c r="AC98" s="2"/>
      <c r="AD98" s="2">
        <f t="shared" si="19"/>
        <v>0</v>
      </c>
      <c r="AE98" s="11"/>
      <c r="AF98" s="11"/>
      <c r="AG98" s="11"/>
      <c r="AH98" s="11">
        <f t="shared" si="26"/>
        <v>0</v>
      </c>
      <c r="AI98" s="11"/>
      <c r="AJ98" s="11"/>
      <c r="AK98" s="11">
        <f t="shared" si="24"/>
        <v>0</v>
      </c>
      <c r="AL98" s="11"/>
      <c r="AM98" s="11"/>
      <c r="AN98" s="11"/>
      <c r="AO98" s="11"/>
      <c r="AP98" s="11"/>
      <c r="AQ98" s="11"/>
      <c r="AR98" s="11"/>
      <c r="AS98" s="11"/>
      <c r="AT98" s="11">
        <f t="shared" si="23"/>
        <v>0</v>
      </c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6"/>
      <c r="BQ98" s="117"/>
      <c r="BR98" s="80"/>
      <c r="BS98" s="80"/>
      <c r="BT98" s="80"/>
      <c r="BU98" s="80"/>
      <c r="BV98" s="80"/>
      <c r="BW98" s="11"/>
      <c r="BX98" s="130"/>
      <c r="BY98" s="130"/>
    </row>
    <row r="99" spans="1:77" s="13" customFormat="1" ht="20.45" customHeight="1" x14ac:dyDescent="0.3">
      <c r="A99" s="11">
        <v>61</v>
      </c>
      <c r="B99" s="2" t="s">
        <v>90</v>
      </c>
      <c r="C99" s="9" t="s">
        <v>275</v>
      </c>
      <c r="D99" s="9" t="s">
        <v>0</v>
      </c>
      <c r="E99" s="11" t="s">
        <v>123</v>
      </c>
      <c r="F99" s="9" t="s">
        <v>412</v>
      </c>
      <c r="G99" s="10">
        <v>42</v>
      </c>
      <c r="H99" s="9">
        <v>2.7</v>
      </c>
      <c r="I99" s="77" t="s">
        <v>341</v>
      </c>
      <c r="J99" s="77" t="s">
        <v>342</v>
      </c>
      <c r="K99" s="9">
        <v>2.7</v>
      </c>
      <c r="L99" s="77" t="s">
        <v>341</v>
      </c>
      <c r="M99" s="77" t="s">
        <v>342</v>
      </c>
      <c r="N99" s="11" t="s">
        <v>895</v>
      </c>
      <c r="O99" s="11">
        <v>83</v>
      </c>
      <c r="P99" s="11" t="s">
        <v>1067</v>
      </c>
      <c r="Q99" s="11" t="s">
        <v>1095</v>
      </c>
      <c r="R99" s="11" t="s">
        <v>1096</v>
      </c>
      <c r="S99" s="11">
        <v>42</v>
      </c>
      <c r="T99" s="78">
        <v>4</v>
      </c>
      <c r="U99" s="77" t="s">
        <v>1844</v>
      </c>
      <c r="V99" s="77" t="s">
        <v>1097</v>
      </c>
      <c r="W99" s="10">
        <v>2</v>
      </c>
      <c r="X99" s="10">
        <v>60</v>
      </c>
      <c r="Y99" s="11" t="s">
        <v>2</v>
      </c>
      <c r="Z99" s="11" t="s">
        <v>202</v>
      </c>
      <c r="AA99" s="11">
        <f t="shared" si="25"/>
        <v>0</v>
      </c>
      <c r="AB99" s="11"/>
      <c r="AC99" s="2"/>
      <c r="AD99" s="2">
        <f t="shared" si="19"/>
        <v>0</v>
      </c>
      <c r="AE99" s="11"/>
      <c r="AF99" s="11"/>
      <c r="AG99" s="11"/>
      <c r="AH99" s="11">
        <f t="shared" si="26"/>
        <v>0</v>
      </c>
      <c r="AI99" s="11"/>
      <c r="AJ99" s="11"/>
      <c r="AK99" s="11">
        <f t="shared" si="24"/>
        <v>0</v>
      </c>
      <c r="AL99" s="11"/>
      <c r="AM99" s="11"/>
      <c r="AN99" s="11"/>
      <c r="AO99" s="11"/>
      <c r="AP99" s="11"/>
      <c r="AQ99" s="11"/>
      <c r="AR99" s="11"/>
      <c r="AS99" s="11"/>
      <c r="AT99" s="11">
        <f t="shared" si="23"/>
        <v>0</v>
      </c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6"/>
      <c r="BQ99" s="117"/>
      <c r="BR99" s="80"/>
      <c r="BS99" s="80"/>
      <c r="BT99" s="80"/>
      <c r="BU99" s="80"/>
      <c r="BV99" s="80"/>
      <c r="BW99" s="11"/>
      <c r="BX99" s="130"/>
      <c r="BY99" s="130"/>
    </row>
    <row r="100" spans="1:77" s="13" customFormat="1" ht="20.45" customHeight="1" x14ac:dyDescent="0.3">
      <c r="A100" s="11">
        <v>62</v>
      </c>
      <c r="B100" s="2" t="s">
        <v>90</v>
      </c>
      <c r="C100" s="9" t="s">
        <v>275</v>
      </c>
      <c r="D100" s="9" t="s">
        <v>0</v>
      </c>
      <c r="E100" s="11" t="s">
        <v>124</v>
      </c>
      <c r="F100" s="9" t="s">
        <v>412</v>
      </c>
      <c r="G100" s="10">
        <v>38</v>
      </c>
      <c r="H100" s="9">
        <v>4.2</v>
      </c>
      <c r="I100" s="77" t="s">
        <v>343</v>
      </c>
      <c r="J100" s="77" t="s">
        <v>344</v>
      </c>
      <c r="K100" s="9">
        <v>4.2</v>
      </c>
      <c r="L100" s="77" t="s">
        <v>343</v>
      </c>
      <c r="M100" s="77" t="s">
        <v>344</v>
      </c>
      <c r="N100" s="11" t="s">
        <v>1090</v>
      </c>
      <c r="O100" s="11">
        <v>82</v>
      </c>
      <c r="P100" s="11" t="s">
        <v>1067</v>
      </c>
      <c r="Q100" s="11" t="s">
        <v>859</v>
      </c>
      <c r="R100" s="11" t="s">
        <v>1793</v>
      </c>
      <c r="S100" s="11">
        <v>38</v>
      </c>
      <c r="T100" s="78">
        <v>5</v>
      </c>
      <c r="U100" s="77" t="s">
        <v>1791</v>
      </c>
      <c r="V100" s="77" t="s">
        <v>1792</v>
      </c>
      <c r="W100" s="10">
        <v>2</v>
      </c>
      <c r="X100" s="10">
        <v>60</v>
      </c>
      <c r="Y100" s="11" t="s">
        <v>1</v>
      </c>
      <c r="Z100" s="11" t="s">
        <v>199</v>
      </c>
      <c r="AA100" s="11">
        <f t="shared" si="25"/>
        <v>0</v>
      </c>
      <c r="AB100" s="11"/>
      <c r="AC100" s="2"/>
      <c r="AD100" s="2">
        <f t="shared" si="19"/>
        <v>0</v>
      </c>
      <c r="AE100" s="11"/>
      <c r="AF100" s="11"/>
      <c r="AG100" s="11"/>
      <c r="AH100" s="11">
        <f t="shared" si="26"/>
        <v>0</v>
      </c>
      <c r="AI100" s="11"/>
      <c r="AJ100" s="11"/>
      <c r="AK100" s="11">
        <f t="shared" si="24"/>
        <v>0</v>
      </c>
      <c r="AL100" s="11"/>
      <c r="AM100" s="11"/>
      <c r="AN100" s="11"/>
      <c r="AO100" s="11"/>
      <c r="AP100" s="11"/>
      <c r="AQ100" s="11"/>
      <c r="AR100" s="11"/>
      <c r="AS100" s="11"/>
      <c r="AT100" s="11">
        <f t="shared" si="23"/>
        <v>0</v>
      </c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6"/>
      <c r="BQ100" s="117"/>
      <c r="BR100" s="80"/>
      <c r="BS100" s="80"/>
      <c r="BT100" s="80"/>
      <c r="BU100" s="80"/>
      <c r="BV100" s="80"/>
      <c r="BW100" s="11"/>
      <c r="BX100" s="130"/>
      <c r="BY100" s="130"/>
    </row>
    <row r="101" spans="1:77" s="145" customFormat="1" ht="20.45" customHeight="1" x14ac:dyDescent="0.3">
      <c r="A101" s="134">
        <v>63</v>
      </c>
      <c r="B101" s="3" t="s">
        <v>90</v>
      </c>
      <c r="C101" s="135" t="s">
        <v>275</v>
      </c>
      <c r="D101" s="135" t="s">
        <v>0</v>
      </c>
      <c r="E101" s="134" t="s">
        <v>125</v>
      </c>
      <c r="F101" s="135" t="s">
        <v>412</v>
      </c>
      <c r="G101" s="136">
        <v>42</v>
      </c>
      <c r="H101" s="135">
        <v>6.4</v>
      </c>
      <c r="I101" s="137" t="s">
        <v>345</v>
      </c>
      <c r="J101" s="137" t="s">
        <v>346</v>
      </c>
      <c r="K101" s="135">
        <v>6.4</v>
      </c>
      <c r="L101" s="137" t="s">
        <v>345</v>
      </c>
      <c r="M101" s="137" t="s">
        <v>346</v>
      </c>
      <c r="N101" s="138" t="s">
        <v>1090</v>
      </c>
      <c r="O101" s="138">
        <v>84</v>
      </c>
      <c r="P101" s="138" t="s">
        <v>1067</v>
      </c>
      <c r="Q101" s="138" t="s">
        <v>859</v>
      </c>
      <c r="R101" s="138" t="s">
        <v>1098</v>
      </c>
      <c r="S101" s="138">
        <v>42</v>
      </c>
      <c r="T101" s="139">
        <v>16</v>
      </c>
      <c r="U101" s="140" t="s">
        <v>1099</v>
      </c>
      <c r="V101" s="140" t="s">
        <v>1100</v>
      </c>
      <c r="W101" s="136">
        <v>4</v>
      </c>
      <c r="X101" s="136">
        <v>60</v>
      </c>
      <c r="Y101" s="134" t="s">
        <v>1</v>
      </c>
      <c r="Z101" s="134" t="s">
        <v>199</v>
      </c>
      <c r="AA101" s="134">
        <f t="shared" si="25"/>
        <v>0</v>
      </c>
      <c r="AB101" s="134"/>
      <c r="AC101" s="3"/>
      <c r="AD101" s="3">
        <f t="shared" si="19"/>
        <v>0</v>
      </c>
      <c r="AE101" s="134"/>
      <c r="AF101" s="134"/>
      <c r="AG101" s="134"/>
      <c r="AH101" s="134">
        <f t="shared" si="26"/>
        <v>0</v>
      </c>
      <c r="AI101" s="134"/>
      <c r="AJ101" s="134"/>
      <c r="AK101" s="134">
        <f t="shared" si="24"/>
        <v>0</v>
      </c>
      <c r="AL101" s="134"/>
      <c r="AM101" s="134"/>
      <c r="AN101" s="134"/>
      <c r="AO101" s="134"/>
      <c r="AP101" s="134"/>
      <c r="AQ101" s="134"/>
      <c r="AR101" s="134"/>
      <c r="AS101" s="134"/>
      <c r="AT101" s="134">
        <f t="shared" si="23"/>
        <v>0</v>
      </c>
      <c r="AU101" s="134"/>
      <c r="AV101" s="134"/>
      <c r="AW101" s="134"/>
      <c r="AX101" s="134"/>
      <c r="AY101" s="134"/>
      <c r="AZ101" s="134"/>
      <c r="BA101" s="134"/>
      <c r="BB101" s="134"/>
      <c r="BC101" s="134"/>
      <c r="BD101" s="134"/>
      <c r="BE101" s="134"/>
      <c r="BF101" s="134"/>
      <c r="BG101" s="134"/>
      <c r="BH101" s="134"/>
      <c r="BI101" s="134"/>
      <c r="BJ101" s="134"/>
      <c r="BK101" s="134"/>
      <c r="BL101" s="134"/>
      <c r="BM101" s="134"/>
      <c r="BN101" s="134"/>
      <c r="BO101" s="134"/>
      <c r="BP101" s="141"/>
      <c r="BQ101" s="142"/>
      <c r="BR101" s="143"/>
      <c r="BS101" s="143"/>
      <c r="BT101" s="143"/>
      <c r="BU101" s="143"/>
      <c r="BV101" s="143"/>
      <c r="BW101" s="134"/>
      <c r="BX101" s="144"/>
      <c r="BY101" s="144"/>
    </row>
    <row r="102" spans="1:77" s="13" customFormat="1" ht="20.45" customHeight="1" x14ac:dyDescent="0.3">
      <c r="A102" s="11">
        <v>64</v>
      </c>
      <c r="B102" s="2" t="s">
        <v>90</v>
      </c>
      <c r="C102" s="9" t="s">
        <v>275</v>
      </c>
      <c r="D102" s="9" t="s">
        <v>0</v>
      </c>
      <c r="E102" s="11" t="s">
        <v>126</v>
      </c>
      <c r="F102" s="9" t="s">
        <v>412</v>
      </c>
      <c r="G102" s="10">
        <v>42</v>
      </c>
      <c r="H102" s="9">
        <v>5.2</v>
      </c>
      <c r="I102" s="77" t="s">
        <v>347</v>
      </c>
      <c r="J102" s="77" t="s">
        <v>348</v>
      </c>
      <c r="K102" s="9">
        <v>5.2</v>
      </c>
      <c r="L102" s="77" t="s">
        <v>347</v>
      </c>
      <c r="M102" s="77" t="s">
        <v>348</v>
      </c>
      <c r="N102" s="11"/>
      <c r="O102" s="11">
        <v>84</v>
      </c>
      <c r="P102" s="11" t="s">
        <v>1067</v>
      </c>
      <c r="Q102" s="11"/>
      <c r="R102" s="11"/>
      <c r="S102" s="11"/>
      <c r="T102" s="78"/>
      <c r="U102" s="77" t="s">
        <v>1794</v>
      </c>
      <c r="V102" s="77" t="s">
        <v>1795</v>
      </c>
      <c r="W102" s="10">
        <v>4</v>
      </c>
      <c r="X102" s="10">
        <v>60</v>
      </c>
      <c r="Y102" s="11" t="s">
        <v>1</v>
      </c>
      <c r="Z102" s="11"/>
      <c r="AA102" s="11">
        <f t="shared" si="25"/>
        <v>0</v>
      </c>
      <c r="AB102" s="11"/>
      <c r="AC102" s="2"/>
      <c r="AD102" s="2">
        <f t="shared" si="19"/>
        <v>0</v>
      </c>
      <c r="AE102" s="11"/>
      <c r="AF102" s="11"/>
      <c r="AG102" s="11"/>
      <c r="AH102" s="11">
        <f t="shared" si="26"/>
        <v>0</v>
      </c>
      <c r="AI102" s="11"/>
      <c r="AJ102" s="11"/>
      <c r="AK102" s="11">
        <f t="shared" si="24"/>
        <v>0</v>
      </c>
      <c r="AL102" s="11"/>
      <c r="AM102" s="11"/>
      <c r="AN102" s="11"/>
      <c r="AO102" s="11"/>
      <c r="AP102" s="11"/>
      <c r="AQ102" s="11"/>
      <c r="AR102" s="11"/>
      <c r="AS102" s="11"/>
      <c r="AT102" s="11">
        <f t="shared" si="23"/>
        <v>0</v>
      </c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6"/>
      <c r="BQ102" s="117"/>
      <c r="BR102" s="80"/>
      <c r="BS102" s="80"/>
      <c r="BT102" s="80"/>
      <c r="BU102" s="80"/>
      <c r="BV102" s="80"/>
      <c r="BW102" s="11"/>
      <c r="BX102" s="130"/>
      <c r="BY102" s="130"/>
    </row>
    <row r="103" spans="1:77" s="13" customFormat="1" ht="20.45" customHeight="1" x14ac:dyDescent="0.3">
      <c r="A103" s="11">
        <v>65</v>
      </c>
      <c r="B103" s="2" t="s">
        <v>90</v>
      </c>
      <c r="C103" s="9" t="s">
        <v>275</v>
      </c>
      <c r="D103" s="9" t="s">
        <v>0</v>
      </c>
      <c r="E103" s="11" t="s">
        <v>127</v>
      </c>
      <c r="F103" s="9" t="s">
        <v>412</v>
      </c>
      <c r="G103" s="10">
        <v>31</v>
      </c>
      <c r="H103" s="9">
        <v>7.4</v>
      </c>
      <c r="I103" s="77" t="s">
        <v>349</v>
      </c>
      <c r="J103" s="77" t="s">
        <v>350</v>
      </c>
      <c r="K103" s="9">
        <v>7.4</v>
      </c>
      <c r="L103" s="77" t="s">
        <v>349</v>
      </c>
      <c r="M103" s="77" t="s">
        <v>350</v>
      </c>
      <c r="N103" s="11" t="s">
        <v>929</v>
      </c>
      <c r="O103" s="11">
        <v>76</v>
      </c>
      <c r="P103" s="11" t="s">
        <v>1067</v>
      </c>
      <c r="Q103" s="11" t="s">
        <v>918</v>
      </c>
      <c r="R103" s="11" t="s">
        <v>1072</v>
      </c>
      <c r="S103" s="11">
        <v>31</v>
      </c>
      <c r="T103" s="78">
        <v>7</v>
      </c>
      <c r="U103" s="77" t="s">
        <v>1073</v>
      </c>
      <c r="V103" s="77" t="s">
        <v>1074</v>
      </c>
      <c r="W103" s="10">
        <v>2</v>
      </c>
      <c r="X103" s="10">
        <v>60</v>
      </c>
      <c r="Y103" s="11" t="s">
        <v>2</v>
      </c>
      <c r="Z103" s="11" t="s">
        <v>1769</v>
      </c>
      <c r="AA103" s="11">
        <f t="shared" si="25"/>
        <v>0</v>
      </c>
      <c r="AB103" s="11"/>
      <c r="AC103" s="2"/>
      <c r="AD103" s="2">
        <f t="shared" si="19"/>
        <v>0</v>
      </c>
      <c r="AE103" s="11"/>
      <c r="AF103" s="11"/>
      <c r="AG103" s="11"/>
      <c r="AH103" s="11">
        <f t="shared" si="26"/>
        <v>0</v>
      </c>
      <c r="AI103" s="11"/>
      <c r="AJ103" s="11"/>
      <c r="AK103" s="11">
        <f t="shared" si="24"/>
        <v>0</v>
      </c>
      <c r="AL103" s="11"/>
      <c r="AM103" s="11"/>
      <c r="AN103" s="11"/>
      <c r="AO103" s="11"/>
      <c r="AP103" s="11"/>
      <c r="AQ103" s="11"/>
      <c r="AR103" s="11"/>
      <c r="AS103" s="11"/>
      <c r="AT103" s="11">
        <f t="shared" si="23"/>
        <v>0</v>
      </c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6"/>
      <c r="BQ103" s="117"/>
      <c r="BR103" s="80"/>
      <c r="BS103" s="80"/>
      <c r="BT103" s="80"/>
      <c r="BU103" s="80"/>
      <c r="BV103" s="80"/>
      <c r="BW103" s="11"/>
      <c r="BX103" s="130"/>
      <c r="BY103" s="130"/>
    </row>
    <row r="104" spans="1:77" s="13" customFormat="1" ht="20.45" customHeight="1" x14ac:dyDescent="0.3">
      <c r="A104" s="11">
        <v>66</v>
      </c>
      <c r="B104" s="2" t="s">
        <v>90</v>
      </c>
      <c r="C104" s="9" t="s">
        <v>275</v>
      </c>
      <c r="D104" s="9" t="s">
        <v>0</v>
      </c>
      <c r="E104" s="11" t="s">
        <v>128</v>
      </c>
      <c r="F104" s="9" t="s">
        <v>412</v>
      </c>
      <c r="G104" s="10">
        <v>31</v>
      </c>
      <c r="H104" s="9">
        <v>6</v>
      </c>
      <c r="I104" s="77" t="s">
        <v>351</v>
      </c>
      <c r="J104" s="77" t="s">
        <v>352</v>
      </c>
      <c r="K104" s="9">
        <v>6</v>
      </c>
      <c r="L104" s="77" t="s">
        <v>351</v>
      </c>
      <c r="M104" s="77" t="s">
        <v>352</v>
      </c>
      <c r="N104" s="11" t="s">
        <v>929</v>
      </c>
      <c r="O104" s="11">
        <v>75</v>
      </c>
      <c r="P104" s="11" t="s">
        <v>1067</v>
      </c>
      <c r="Q104" s="11" t="s">
        <v>918</v>
      </c>
      <c r="R104" s="11" t="s">
        <v>1787</v>
      </c>
      <c r="S104" s="11">
        <v>31</v>
      </c>
      <c r="T104" s="78">
        <v>5</v>
      </c>
      <c r="U104" s="77" t="s">
        <v>1785</v>
      </c>
      <c r="V104" s="77" t="s">
        <v>1071</v>
      </c>
      <c r="W104" s="10">
        <v>2</v>
      </c>
      <c r="X104" s="10">
        <v>60</v>
      </c>
      <c r="Y104" s="11" t="s">
        <v>2</v>
      </c>
      <c r="Z104" s="11" t="s">
        <v>199</v>
      </c>
      <c r="AA104" s="11">
        <f t="shared" si="25"/>
        <v>0</v>
      </c>
      <c r="AB104" s="11"/>
      <c r="AC104" s="2"/>
      <c r="AD104" s="2">
        <f t="shared" si="19"/>
        <v>0</v>
      </c>
      <c r="AE104" s="11"/>
      <c r="AF104" s="11"/>
      <c r="AG104" s="11"/>
      <c r="AH104" s="11">
        <f t="shared" si="26"/>
        <v>0</v>
      </c>
      <c r="AI104" s="11"/>
      <c r="AJ104" s="11"/>
      <c r="AK104" s="11">
        <f t="shared" si="24"/>
        <v>0</v>
      </c>
      <c r="AL104" s="11"/>
      <c r="AM104" s="11"/>
      <c r="AN104" s="11"/>
      <c r="AO104" s="11"/>
      <c r="AP104" s="11"/>
      <c r="AQ104" s="11"/>
      <c r="AR104" s="11"/>
      <c r="AS104" s="11"/>
      <c r="AT104" s="11">
        <f t="shared" si="23"/>
        <v>0</v>
      </c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6"/>
      <c r="BQ104" s="117"/>
      <c r="BR104" s="80"/>
      <c r="BS104" s="80"/>
      <c r="BT104" s="80"/>
      <c r="BU104" s="80"/>
      <c r="BV104" s="80"/>
      <c r="BW104" s="11"/>
      <c r="BX104" s="130"/>
      <c r="BY104" s="130"/>
    </row>
    <row r="105" spans="1:77" s="97" customFormat="1" ht="20.45" customHeight="1" x14ac:dyDescent="0.3">
      <c r="A105" s="89">
        <v>67</v>
      </c>
      <c r="B105" s="89" t="s">
        <v>90</v>
      </c>
      <c r="C105" s="92" t="s">
        <v>275</v>
      </c>
      <c r="D105" s="92" t="s">
        <v>0</v>
      </c>
      <c r="E105" s="89" t="s">
        <v>129</v>
      </c>
      <c r="F105" s="92" t="s">
        <v>412</v>
      </c>
      <c r="G105" s="91">
        <v>31</v>
      </c>
      <c r="H105" s="92">
        <v>4.4000000000000004</v>
      </c>
      <c r="I105" s="93" t="s">
        <v>353</v>
      </c>
      <c r="J105" s="93" t="s">
        <v>354</v>
      </c>
      <c r="K105" s="92">
        <v>4.4000000000000004</v>
      </c>
      <c r="L105" s="93" t="s">
        <v>353</v>
      </c>
      <c r="M105" s="93" t="s">
        <v>354</v>
      </c>
      <c r="N105" s="89" t="s">
        <v>929</v>
      </c>
      <c r="O105" s="89">
        <v>64</v>
      </c>
      <c r="P105" s="89" t="s">
        <v>1012</v>
      </c>
      <c r="Q105" s="89" t="s">
        <v>918</v>
      </c>
      <c r="R105" s="89" t="s">
        <v>1064</v>
      </c>
      <c r="S105" s="89">
        <v>31</v>
      </c>
      <c r="T105" s="94">
        <v>7</v>
      </c>
      <c r="U105" s="93" t="s">
        <v>1065</v>
      </c>
      <c r="V105" s="93" t="s">
        <v>1779</v>
      </c>
      <c r="W105" s="91">
        <v>2</v>
      </c>
      <c r="X105" s="91">
        <v>60</v>
      </c>
      <c r="Y105" s="89" t="s">
        <v>2</v>
      </c>
      <c r="Z105" s="89" t="s">
        <v>199</v>
      </c>
      <c r="AA105" s="89">
        <f t="shared" si="25"/>
        <v>0</v>
      </c>
      <c r="AB105" s="89"/>
      <c r="AC105" s="2"/>
      <c r="AD105" s="2">
        <f t="shared" si="19"/>
        <v>0</v>
      </c>
      <c r="AE105" s="89"/>
      <c r="AF105" s="89"/>
      <c r="AG105" s="89"/>
      <c r="AH105" s="89">
        <f t="shared" si="26"/>
        <v>0</v>
      </c>
      <c r="AI105" s="89"/>
      <c r="AJ105" s="89"/>
      <c r="AK105" s="89">
        <f t="shared" si="24"/>
        <v>0</v>
      </c>
      <c r="AL105" s="89"/>
      <c r="AM105" s="89"/>
      <c r="AN105" s="89"/>
      <c r="AO105" s="89"/>
      <c r="AP105" s="89"/>
      <c r="AQ105" s="89"/>
      <c r="AR105" s="89"/>
      <c r="AS105" s="89"/>
      <c r="AT105" s="89">
        <f t="shared" si="23"/>
        <v>0</v>
      </c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  <c r="BJ105" s="89"/>
      <c r="BK105" s="89"/>
      <c r="BL105" s="89"/>
      <c r="BM105" s="89"/>
      <c r="BN105" s="89"/>
      <c r="BO105" s="89"/>
      <c r="BP105" s="95"/>
      <c r="BQ105" s="96">
        <v>1</v>
      </c>
      <c r="BR105" s="96"/>
      <c r="BS105" s="96"/>
      <c r="BT105" s="96"/>
      <c r="BU105" s="96"/>
      <c r="BV105" s="96"/>
      <c r="BW105" s="89" t="s">
        <v>1733</v>
      </c>
    </row>
    <row r="106" spans="1:77" s="97" customFormat="1" ht="20.45" customHeight="1" x14ac:dyDescent="0.3">
      <c r="A106" s="89">
        <v>67</v>
      </c>
      <c r="B106" s="89"/>
      <c r="C106" s="92"/>
      <c r="D106" s="92"/>
      <c r="E106" s="89"/>
      <c r="F106" s="92"/>
      <c r="G106" s="91"/>
      <c r="H106" s="92"/>
      <c r="I106" s="93"/>
      <c r="J106" s="93"/>
      <c r="K106" s="92"/>
      <c r="L106" s="93"/>
      <c r="M106" s="93"/>
      <c r="N106" s="89" t="s">
        <v>1771</v>
      </c>
      <c r="O106" s="89">
        <v>72</v>
      </c>
      <c r="P106" s="89" t="s">
        <v>1780</v>
      </c>
      <c r="Q106" s="89" t="s">
        <v>859</v>
      </c>
      <c r="R106" s="89" t="s">
        <v>1781</v>
      </c>
      <c r="S106" s="89">
        <v>31</v>
      </c>
      <c r="T106" s="94">
        <v>1</v>
      </c>
      <c r="U106" s="93" t="s">
        <v>1782</v>
      </c>
      <c r="V106" s="93" t="s">
        <v>1066</v>
      </c>
      <c r="W106" s="91"/>
      <c r="X106" s="91"/>
      <c r="Y106" s="89"/>
      <c r="Z106" s="89" t="s">
        <v>1769</v>
      </c>
      <c r="AA106" s="89">
        <f t="shared" si="25"/>
        <v>0</v>
      </c>
      <c r="AB106" s="89"/>
      <c r="AC106" s="2"/>
      <c r="AD106" s="2">
        <f t="shared" si="19"/>
        <v>0</v>
      </c>
      <c r="AE106" s="89"/>
      <c r="AF106" s="89"/>
      <c r="AG106" s="89"/>
      <c r="AH106" s="89">
        <f t="shared" si="26"/>
        <v>0</v>
      </c>
      <c r="AI106" s="89"/>
      <c r="AJ106" s="89"/>
      <c r="AK106" s="89">
        <f t="shared" si="24"/>
        <v>0</v>
      </c>
      <c r="AL106" s="89"/>
      <c r="AM106" s="89"/>
      <c r="AN106" s="89"/>
      <c r="AO106" s="89"/>
      <c r="AP106" s="89"/>
      <c r="AQ106" s="89"/>
      <c r="AR106" s="89"/>
      <c r="AS106" s="89"/>
      <c r="AT106" s="89">
        <f t="shared" si="23"/>
        <v>0</v>
      </c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  <c r="BJ106" s="89"/>
      <c r="BK106" s="89"/>
      <c r="BL106" s="89"/>
      <c r="BM106" s="89"/>
      <c r="BN106" s="89"/>
      <c r="BO106" s="89"/>
      <c r="BP106" s="95"/>
      <c r="BQ106" s="96"/>
      <c r="BR106" s="96"/>
      <c r="BS106" s="96"/>
      <c r="BT106" s="96"/>
      <c r="BU106" s="96"/>
      <c r="BV106" s="96"/>
      <c r="BW106" s="89"/>
    </row>
    <row r="107" spans="1:77" s="13" customFormat="1" ht="20.45" customHeight="1" x14ac:dyDescent="0.3">
      <c r="A107" s="11">
        <v>68</v>
      </c>
      <c r="B107" s="2" t="s">
        <v>90</v>
      </c>
      <c r="C107" s="9" t="s">
        <v>275</v>
      </c>
      <c r="D107" s="9" t="s">
        <v>0</v>
      </c>
      <c r="E107" s="11" t="s">
        <v>106</v>
      </c>
      <c r="F107" s="9" t="s">
        <v>412</v>
      </c>
      <c r="G107" s="10">
        <v>31</v>
      </c>
      <c r="H107" s="9">
        <v>4.7</v>
      </c>
      <c r="I107" s="77" t="s">
        <v>355</v>
      </c>
      <c r="J107" s="77" t="s">
        <v>356</v>
      </c>
      <c r="K107" s="9">
        <v>4.7</v>
      </c>
      <c r="L107" s="77" t="s">
        <v>355</v>
      </c>
      <c r="M107" s="77" t="s">
        <v>356</v>
      </c>
      <c r="N107" s="11" t="s">
        <v>929</v>
      </c>
      <c r="O107" s="11">
        <v>73</v>
      </c>
      <c r="P107" s="11" t="s">
        <v>1067</v>
      </c>
      <c r="Q107" s="11" t="s">
        <v>918</v>
      </c>
      <c r="R107" s="11" t="s">
        <v>1788</v>
      </c>
      <c r="S107" s="11">
        <v>31</v>
      </c>
      <c r="T107" s="78">
        <v>7</v>
      </c>
      <c r="U107" s="77" t="s">
        <v>1783</v>
      </c>
      <c r="V107" s="77" t="s">
        <v>1784</v>
      </c>
      <c r="W107" s="10">
        <v>2</v>
      </c>
      <c r="X107" s="10">
        <v>60</v>
      </c>
      <c r="Y107" s="11" t="s">
        <v>1</v>
      </c>
      <c r="Z107" s="11" t="s">
        <v>199</v>
      </c>
      <c r="AA107" s="11">
        <f t="shared" si="25"/>
        <v>0</v>
      </c>
      <c r="AB107" s="11"/>
      <c r="AC107" s="2"/>
      <c r="AD107" s="2">
        <f t="shared" si="19"/>
        <v>0</v>
      </c>
      <c r="AE107" s="11"/>
      <c r="AF107" s="11"/>
      <c r="AG107" s="11"/>
      <c r="AH107" s="11">
        <f t="shared" si="26"/>
        <v>0</v>
      </c>
      <c r="AI107" s="11"/>
      <c r="AJ107" s="11"/>
      <c r="AK107" s="11">
        <f t="shared" si="24"/>
        <v>0</v>
      </c>
      <c r="AL107" s="11"/>
      <c r="AM107" s="11"/>
      <c r="AN107" s="11"/>
      <c r="AO107" s="11"/>
      <c r="AP107" s="11"/>
      <c r="AQ107" s="11"/>
      <c r="AR107" s="11"/>
      <c r="AS107" s="11"/>
      <c r="AT107" s="11">
        <f t="shared" si="23"/>
        <v>0</v>
      </c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6"/>
      <c r="BQ107" s="117"/>
      <c r="BR107" s="80"/>
      <c r="BS107" s="80"/>
      <c r="BT107" s="80"/>
      <c r="BU107" s="80"/>
      <c r="BV107" s="80"/>
      <c r="BW107" s="11"/>
      <c r="BX107" s="130"/>
      <c r="BY107" s="130"/>
    </row>
    <row r="108" spans="1:77" s="13" customFormat="1" ht="20.45" customHeight="1" x14ac:dyDescent="0.3">
      <c r="A108" s="11">
        <v>69</v>
      </c>
      <c r="B108" s="2" t="s">
        <v>90</v>
      </c>
      <c r="C108" s="9" t="s">
        <v>275</v>
      </c>
      <c r="D108" s="9" t="s">
        <v>0</v>
      </c>
      <c r="E108" s="11" t="s">
        <v>130</v>
      </c>
      <c r="F108" s="9" t="s">
        <v>412</v>
      </c>
      <c r="G108" s="10">
        <v>35</v>
      </c>
      <c r="H108" s="9">
        <v>7.4</v>
      </c>
      <c r="I108" s="77" t="s">
        <v>357</v>
      </c>
      <c r="J108" s="77" t="s">
        <v>358</v>
      </c>
      <c r="K108" s="9">
        <v>7.4</v>
      </c>
      <c r="L108" s="77" t="s">
        <v>357</v>
      </c>
      <c r="M108" s="77" t="s">
        <v>358</v>
      </c>
      <c r="N108" s="11" t="s">
        <v>929</v>
      </c>
      <c r="O108" s="11">
        <v>77</v>
      </c>
      <c r="P108" s="11" t="s">
        <v>1067</v>
      </c>
      <c r="Q108" s="11" t="s">
        <v>918</v>
      </c>
      <c r="R108" s="11" t="s">
        <v>1081</v>
      </c>
      <c r="S108" s="11">
        <v>35</v>
      </c>
      <c r="T108" s="78">
        <v>6</v>
      </c>
      <c r="U108" s="77" t="s">
        <v>1082</v>
      </c>
      <c r="V108" s="77" t="s">
        <v>1083</v>
      </c>
      <c r="W108" s="10">
        <v>2</v>
      </c>
      <c r="X108" s="10">
        <v>60</v>
      </c>
      <c r="Y108" s="11" t="s">
        <v>1</v>
      </c>
      <c r="Z108" s="11" t="s">
        <v>199</v>
      </c>
      <c r="AA108" s="11">
        <f t="shared" si="25"/>
        <v>0</v>
      </c>
      <c r="AB108" s="11"/>
      <c r="AC108" s="2"/>
      <c r="AD108" s="2">
        <f t="shared" si="19"/>
        <v>0</v>
      </c>
      <c r="AE108" s="11"/>
      <c r="AF108" s="11"/>
      <c r="AG108" s="11"/>
      <c r="AH108" s="11">
        <f t="shared" si="26"/>
        <v>0</v>
      </c>
      <c r="AI108" s="11"/>
      <c r="AJ108" s="11"/>
      <c r="AK108" s="11">
        <f t="shared" si="24"/>
        <v>0</v>
      </c>
      <c r="AL108" s="11"/>
      <c r="AM108" s="11"/>
      <c r="AN108" s="11"/>
      <c r="AO108" s="11"/>
      <c r="AP108" s="11"/>
      <c r="AQ108" s="11"/>
      <c r="AR108" s="11"/>
      <c r="AS108" s="11"/>
      <c r="AT108" s="11">
        <f t="shared" si="23"/>
        <v>0</v>
      </c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6"/>
      <c r="BQ108" s="117"/>
      <c r="BR108" s="80"/>
      <c r="BS108" s="80"/>
      <c r="BT108" s="80"/>
      <c r="BU108" s="80"/>
      <c r="BV108" s="80"/>
      <c r="BW108" s="11"/>
      <c r="BX108" s="130"/>
      <c r="BY108" s="130"/>
    </row>
    <row r="109" spans="1:77" s="13" customFormat="1" ht="20.45" customHeight="1" x14ac:dyDescent="0.3">
      <c r="A109" s="11">
        <v>70</v>
      </c>
      <c r="B109" s="2" t="s">
        <v>90</v>
      </c>
      <c r="C109" s="9" t="s">
        <v>275</v>
      </c>
      <c r="D109" s="9" t="s">
        <v>0</v>
      </c>
      <c r="E109" s="11" t="s">
        <v>131</v>
      </c>
      <c r="F109" s="9" t="s">
        <v>412</v>
      </c>
      <c r="G109" s="10">
        <v>42</v>
      </c>
      <c r="H109" s="9">
        <v>6.8</v>
      </c>
      <c r="I109" s="77" t="s">
        <v>359</v>
      </c>
      <c r="J109" s="77" t="s">
        <v>360</v>
      </c>
      <c r="K109" s="9">
        <v>6.8</v>
      </c>
      <c r="L109" s="77" t="s">
        <v>359</v>
      </c>
      <c r="M109" s="77" t="s">
        <v>360</v>
      </c>
      <c r="N109" s="11" t="s">
        <v>1090</v>
      </c>
      <c r="O109" s="11">
        <v>85</v>
      </c>
      <c r="P109" s="11" t="s">
        <v>1067</v>
      </c>
      <c r="Q109" s="11" t="s">
        <v>859</v>
      </c>
      <c r="R109" s="11" t="s">
        <v>1101</v>
      </c>
      <c r="S109" s="11">
        <v>42</v>
      </c>
      <c r="T109" s="78">
        <v>7</v>
      </c>
      <c r="U109" s="77" t="s">
        <v>1102</v>
      </c>
      <c r="V109" s="77" t="s">
        <v>1103</v>
      </c>
      <c r="W109" s="10">
        <v>2</v>
      </c>
      <c r="X109" s="10">
        <v>60</v>
      </c>
      <c r="Y109" s="11" t="s">
        <v>2</v>
      </c>
      <c r="Z109" s="11" t="s">
        <v>1769</v>
      </c>
      <c r="AA109" s="11">
        <f t="shared" si="25"/>
        <v>0</v>
      </c>
      <c r="AB109" s="11"/>
      <c r="AC109" s="2"/>
      <c r="AD109" s="2">
        <f t="shared" si="19"/>
        <v>0</v>
      </c>
      <c r="AE109" s="11"/>
      <c r="AF109" s="11"/>
      <c r="AG109" s="11"/>
      <c r="AH109" s="11">
        <f t="shared" si="26"/>
        <v>0</v>
      </c>
      <c r="AI109" s="11"/>
      <c r="AJ109" s="11"/>
      <c r="AK109" s="11">
        <f t="shared" si="24"/>
        <v>0</v>
      </c>
      <c r="AL109" s="11"/>
      <c r="AM109" s="11"/>
      <c r="AN109" s="11"/>
      <c r="AO109" s="11"/>
      <c r="AP109" s="11"/>
      <c r="AQ109" s="11"/>
      <c r="AR109" s="11"/>
      <c r="AS109" s="11"/>
      <c r="AT109" s="11">
        <f t="shared" si="23"/>
        <v>0</v>
      </c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6"/>
      <c r="BQ109" s="117"/>
      <c r="BR109" s="80"/>
      <c r="BS109" s="80"/>
      <c r="BT109" s="80"/>
      <c r="BU109" s="80"/>
      <c r="BV109" s="80"/>
      <c r="BW109" s="11"/>
      <c r="BX109" s="130"/>
      <c r="BY109" s="130"/>
    </row>
    <row r="110" spans="1:77" s="13" customFormat="1" ht="20.45" customHeight="1" x14ac:dyDescent="0.3">
      <c r="A110" s="11">
        <v>160</v>
      </c>
      <c r="B110" s="2" t="s">
        <v>90</v>
      </c>
      <c r="C110" s="2" t="s">
        <v>558</v>
      </c>
      <c r="D110" s="9" t="s">
        <v>55</v>
      </c>
      <c r="E110" s="11" t="s">
        <v>132</v>
      </c>
      <c r="F110" s="9" t="s">
        <v>412</v>
      </c>
      <c r="G110" s="10">
        <v>56</v>
      </c>
      <c r="H110" s="9">
        <v>1.9</v>
      </c>
      <c r="I110" s="77" t="s">
        <v>559</v>
      </c>
      <c r="J110" s="77" t="s">
        <v>560</v>
      </c>
      <c r="K110" s="9">
        <v>1.9</v>
      </c>
      <c r="L110" s="77" t="s">
        <v>559</v>
      </c>
      <c r="M110" s="77" t="s">
        <v>560</v>
      </c>
      <c r="N110" s="11" t="s">
        <v>1090</v>
      </c>
      <c r="O110" s="11">
        <v>90</v>
      </c>
      <c r="P110" s="11" t="s">
        <v>1131</v>
      </c>
      <c r="Q110" s="11" t="s">
        <v>1132</v>
      </c>
      <c r="R110" s="11" t="s">
        <v>1133</v>
      </c>
      <c r="S110" s="11">
        <v>56</v>
      </c>
      <c r="T110" s="78">
        <v>1</v>
      </c>
      <c r="U110" s="77" t="s">
        <v>1134</v>
      </c>
      <c r="V110" s="77" t="s">
        <v>1135</v>
      </c>
      <c r="W110" s="10">
        <v>2</v>
      </c>
      <c r="X110" s="10">
        <v>60</v>
      </c>
      <c r="Y110" s="11" t="s">
        <v>2</v>
      </c>
      <c r="Z110" s="11" t="s">
        <v>1798</v>
      </c>
      <c r="AA110" s="11">
        <f t="shared" si="25"/>
        <v>0</v>
      </c>
      <c r="AB110" s="11"/>
      <c r="AC110" s="2"/>
      <c r="AD110" s="2">
        <f t="shared" si="19"/>
        <v>0</v>
      </c>
      <c r="AE110" s="11"/>
      <c r="AF110" s="11"/>
      <c r="AG110" s="11"/>
      <c r="AH110" s="11">
        <f t="shared" si="26"/>
        <v>0</v>
      </c>
      <c r="AI110" s="11"/>
      <c r="AJ110" s="11"/>
      <c r="AK110" s="11">
        <f t="shared" si="24"/>
        <v>0</v>
      </c>
      <c r="AL110" s="11"/>
      <c r="AM110" s="11"/>
      <c r="AN110" s="11"/>
      <c r="AO110" s="11"/>
      <c r="AP110" s="11"/>
      <c r="AQ110" s="11"/>
      <c r="AR110" s="11"/>
      <c r="AS110" s="11"/>
      <c r="AT110" s="11">
        <f t="shared" si="23"/>
        <v>0</v>
      </c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6"/>
      <c r="BQ110" s="117"/>
      <c r="BR110" s="80"/>
      <c r="BS110" s="80"/>
      <c r="BT110" s="80"/>
      <c r="BU110" s="80"/>
      <c r="BV110" s="80"/>
      <c r="BW110" s="11"/>
      <c r="BX110" s="130"/>
      <c r="BY110" s="130"/>
    </row>
    <row r="111" spans="1:77" s="13" customFormat="1" ht="20.45" customHeight="1" x14ac:dyDescent="0.3">
      <c r="A111" s="11">
        <v>161</v>
      </c>
      <c r="B111" s="2" t="s">
        <v>90</v>
      </c>
      <c r="C111" s="2" t="s">
        <v>558</v>
      </c>
      <c r="D111" s="9" t="s">
        <v>55</v>
      </c>
      <c r="E111" s="11" t="s">
        <v>133</v>
      </c>
      <c r="F111" s="9" t="s">
        <v>412</v>
      </c>
      <c r="G111" s="10">
        <v>56</v>
      </c>
      <c r="H111" s="9">
        <v>2</v>
      </c>
      <c r="I111" s="77" t="s">
        <v>561</v>
      </c>
      <c r="J111" s="77" t="s">
        <v>562</v>
      </c>
      <c r="K111" s="9">
        <v>2</v>
      </c>
      <c r="L111" s="77" t="s">
        <v>561</v>
      </c>
      <c r="M111" s="77" t="s">
        <v>562</v>
      </c>
      <c r="N111" s="11" t="s">
        <v>1090</v>
      </c>
      <c r="O111" s="11">
        <v>93</v>
      </c>
      <c r="P111" s="11" t="s">
        <v>1131</v>
      </c>
      <c r="Q111" s="11" t="s">
        <v>198</v>
      </c>
      <c r="R111" s="11" t="s">
        <v>1142</v>
      </c>
      <c r="S111" s="11">
        <v>56</v>
      </c>
      <c r="T111" s="78">
        <v>3.6019999999999999</v>
      </c>
      <c r="U111" s="77" t="s">
        <v>1143</v>
      </c>
      <c r="V111" s="77" t="s">
        <v>1144</v>
      </c>
      <c r="W111" s="10">
        <v>2</v>
      </c>
      <c r="X111" s="10">
        <v>60</v>
      </c>
      <c r="Y111" s="11" t="s">
        <v>2</v>
      </c>
      <c r="Z111" s="11" t="s">
        <v>1798</v>
      </c>
      <c r="AA111" s="11">
        <f t="shared" si="25"/>
        <v>0</v>
      </c>
      <c r="AB111" s="11"/>
      <c r="AC111" s="2"/>
      <c r="AD111" s="2">
        <f t="shared" si="19"/>
        <v>0</v>
      </c>
      <c r="AE111" s="11"/>
      <c r="AF111" s="11"/>
      <c r="AG111" s="11"/>
      <c r="AH111" s="11">
        <f t="shared" si="26"/>
        <v>0</v>
      </c>
      <c r="AI111" s="11"/>
      <c r="AJ111" s="11"/>
      <c r="AK111" s="11">
        <f t="shared" si="24"/>
        <v>0</v>
      </c>
      <c r="AL111" s="11"/>
      <c r="AM111" s="11"/>
      <c r="AN111" s="11"/>
      <c r="AO111" s="11"/>
      <c r="AP111" s="11"/>
      <c r="AQ111" s="11"/>
      <c r="AR111" s="11"/>
      <c r="AS111" s="11"/>
      <c r="AT111" s="11">
        <f t="shared" si="23"/>
        <v>0</v>
      </c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6"/>
      <c r="BQ111" s="117"/>
      <c r="BR111" s="80"/>
      <c r="BS111" s="80"/>
      <c r="BT111" s="80"/>
      <c r="BU111" s="80"/>
      <c r="BV111" s="80"/>
      <c r="BW111" s="11"/>
      <c r="BX111" s="130"/>
      <c r="BY111" s="130"/>
    </row>
    <row r="112" spans="1:77" s="13" customFormat="1" ht="20.45" customHeight="1" x14ac:dyDescent="0.3">
      <c r="A112" s="11">
        <v>162</v>
      </c>
      <c r="B112" s="2" t="s">
        <v>90</v>
      </c>
      <c r="C112" s="2" t="s">
        <v>558</v>
      </c>
      <c r="D112" s="9" t="s">
        <v>55</v>
      </c>
      <c r="E112" s="11" t="s">
        <v>134</v>
      </c>
      <c r="F112" s="9" t="s">
        <v>412</v>
      </c>
      <c r="G112" s="10">
        <v>56</v>
      </c>
      <c r="H112" s="9">
        <v>3.9</v>
      </c>
      <c r="I112" s="77" t="s">
        <v>563</v>
      </c>
      <c r="J112" s="77" t="s">
        <v>564</v>
      </c>
      <c r="K112" s="9">
        <v>3.9</v>
      </c>
      <c r="L112" s="77" t="s">
        <v>563</v>
      </c>
      <c r="M112" s="77" t="s">
        <v>564</v>
      </c>
      <c r="N112" s="11" t="s">
        <v>1090</v>
      </c>
      <c r="O112" s="11">
        <v>91</v>
      </c>
      <c r="P112" s="11" t="s">
        <v>1131</v>
      </c>
      <c r="Q112" s="11" t="s">
        <v>198</v>
      </c>
      <c r="R112" s="11" t="s">
        <v>1136</v>
      </c>
      <c r="S112" s="11">
        <v>56</v>
      </c>
      <c r="T112" s="78">
        <v>10.83</v>
      </c>
      <c r="U112" s="77" t="s">
        <v>1137</v>
      </c>
      <c r="V112" s="77" t="s">
        <v>1138</v>
      </c>
      <c r="W112" s="10">
        <v>2</v>
      </c>
      <c r="X112" s="10">
        <v>60</v>
      </c>
      <c r="Y112" s="11" t="s">
        <v>2</v>
      </c>
      <c r="Z112" s="11" t="s">
        <v>199</v>
      </c>
      <c r="AA112" s="11">
        <f t="shared" si="25"/>
        <v>0</v>
      </c>
      <c r="AB112" s="11"/>
      <c r="AC112" s="2"/>
      <c r="AD112" s="2">
        <f t="shared" si="19"/>
        <v>0</v>
      </c>
      <c r="AE112" s="11"/>
      <c r="AF112" s="11"/>
      <c r="AG112" s="11"/>
      <c r="AH112" s="11">
        <f t="shared" si="26"/>
        <v>0</v>
      </c>
      <c r="AI112" s="11"/>
      <c r="AJ112" s="11"/>
      <c r="AK112" s="11">
        <f t="shared" si="24"/>
        <v>0</v>
      </c>
      <c r="AL112" s="11"/>
      <c r="AM112" s="11"/>
      <c r="AN112" s="11"/>
      <c r="AO112" s="11"/>
      <c r="AP112" s="11"/>
      <c r="AQ112" s="11"/>
      <c r="AR112" s="11"/>
      <c r="AS112" s="11"/>
      <c r="AT112" s="11">
        <f t="shared" si="23"/>
        <v>0</v>
      </c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6"/>
      <c r="BQ112" s="117"/>
      <c r="BR112" s="80"/>
      <c r="BS112" s="80"/>
      <c r="BT112" s="80"/>
      <c r="BU112" s="80"/>
      <c r="BV112" s="80"/>
      <c r="BW112" s="11"/>
      <c r="BX112" s="130"/>
      <c r="BY112" s="130"/>
    </row>
    <row r="113" spans="1:77" s="13" customFormat="1" ht="20.45" customHeight="1" x14ac:dyDescent="0.3">
      <c r="A113" s="11">
        <v>163</v>
      </c>
      <c r="B113" s="2" t="s">
        <v>90</v>
      </c>
      <c r="C113" s="2" t="s">
        <v>558</v>
      </c>
      <c r="D113" s="9" t="s">
        <v>55</v>
      </c>
      <c r="E113" s="11" t="s">
        <v>135</v>
      </c>
      <c r="F113" s="9" t="s">
        <v>412</v>
      </c>
      <c r="G113" s="10">
        <v>56</v>
      </c>
      <c r="H113" s="9">
        <v>1.2</v>
      </c>
      <c r="I113" s="77" t="s">
        <v>565</v>
      </c>
      <c r="J113" s="77" t="s">
        <v>566</v>
      </c>
      <c r="K113" s="9">
        <v>1.2</v>
      </c>
      <c r="L113" s="77" t="s">
        <v>565</v>
      </c>
      <c r="M113" s="77" t="s">
        <v>566</v>
      </c>
      <c r="N113" s="11" t="s">
        <v>1090</v>
      </c>
      <c r="O113" s="11">
        <v>94</v>
      </c>
      <c r="P113" s="11" t="s">
        <v>1131</v>
      </c>
      <c r="Q113" s="11" t="s">
        <v>198</v>
      </c>
      <c r="R113" s="11" t="s">
        <v>1145</v>
      </c>
      <c r="S113" s="11">
        <v>56</v>
      </c>
      <c r="T113" s="78">
        <v>6</v>
      </c>
      <c r="U113" s="77" t="s">
        <v>1146</v>
      </c>
      <c r="V113" s="77" t="s">
        <v>1147</v>
      </c>
      <c r="W113" s="10">
        <v>2</v>
      </c>
      <c r="X113" s="10">
        <v>60</v>
      </c>
      <c r="Y113" s="11" t="s">
        <v>3</v>
      </c>
      <c r="Z113" s="11" t="s">
        <v>199</v>
      </c>
      <c r="AA113" s="11">
        <f t="shared" si="25"/>
        <v>0</v>
      </c>
      <c r="AB113" s="11"/>
      <c r="AC113" s="2"/>
      <c r="AD113" s="2">
        <f t="shared" si="19"/>
        <v>0</v>
      </c>
      <c r="AE113" s="11"/>
      <c r="AF113" s="11"/>
      <c r="AG113" s="11"/>
      <c r="AH113" s="11">
        <f t="shared" si="26"/>
        <v>0</v>
      </c>
      <c r="AI113" s="11"/>
      <c r="AJ113" s="11"/>
      <c r="AK113" s="11">
        <f t="shared" si="24"/>
        <v>0</v>
      </c>
      <c r="AL113" s="11"/>
      <c r="AM113" s="11"/>
      <c r="AN113" s="11"/>
      <c r="AO113" s="11"/>
      <c r="AP113" s="11"/>
      <c r="AQ113" s="11"/>
      <c r="AR113" s="11"/>
      <c r="AS113" s="11"/>
      <c r="AT113" s="11">
        <f t="shared" si="23"/>
        <v>0</v>
      </c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6"/>
      <c r="BQ113" s="117"/>
      <c r="BR113" s="80"/>
      <c r="BS113" s="80"/>
      <c r="BT113" s="80"/>
      <c r="BU113" s="80"/>
      <c r="BV113" s="80"/>
      <c r="BW113" s="11"/>
      <c r="BX113" s="130"/>
      <c r="BY113" s="130"/>
    </row>
    <row r="114" spans="1:77" s="13" customFormat="1" ht="20.45" customHeight="1" x14ac:dyDescent="0.3">
      <c r="A114" s="11">
        <v>164</v>
      </c>
      <c r="B114" s="2" t="s">
        <v>90</v>
      </c>
      <c r="C114" s="2" t="s">
        <v>558</v>
      </c>
      <c r="D114" s="9" t="s">
        <v>55</v>
      </c>
      <c r="E114" s="11" t="s">
        <v>136</v>
      </c>
      <c r="F114" s="9" t="s">
        <v>412</v>
      </c>
      <c r="G114" s="10">
        <v>19</v>
      </c>
      <c r="H114" s="9">
        <v>2.6</v>
      </c>
      <c r="I114" s="77" t="s">
        <v>567</v>
      </c>
      <c r="J114" s="77" t="s">
        <v>568</v>
      </c>
      <c r="K114" s="9">
        <v>2.6</v>
      </c>
      <c r="L114" s="77" t="s">
        <v>567</v>
      </c>
      <c r="M114" s="77" t="s">
        <v>568</v>
      </c>
      <c r="N114" s="11" t="s">
        <v>936</v>
      </c>
      <c r="O114" s="11">
        <v>87</v>
      </c>
      <c r="P114" s="11" t="s">
        <v>1044</v>
      </c>
      <c r="Q114" s="11" t="s">
        <v>977</v>
      </c>
      <c r="R114" s="11" t="s">
        <v>1045</v>
      </c>
      <c r="S114" s="11">
        <v>19</v>
      </c>
      <c r="T114" s="78">
        <v>3</v>
      </c>
      <c r="U114" s="77" t="s">
        <v>568</v>
      </c>
      <c r="V114" s="77" t="s">
        <v>1046</v>
      </c>
      <c r="W114" s="10">
        <v>2</v>
      </c>
      <c r="X114" s="10">
        <v>60</v>
      </c>
      <c r="Y114" s="11" t="s">
        <v>2</v>
      </c>
      <c r="Z114" s="11" t="s">
        <v>1769</v>
      </c>
      <c r="AA114" s="11">
        <f t="shared" si="25"/>
        <v>0</v>
      </c>
      <c r="AB114" s="11"/>
      <c r="AC114" s="2"/>
      <c r="AD114" s="2">
        <f t="shared" si="19"/>
        <v>0</v>
      </c>
      <c r="AE114" s="11"/>
      <c r="AF114" s="11"/>
      <c r="AG114" s="11"/>
      <c r="AH114" s="11">
        <f t="shared" si="26"/>
        <v>0</v>
      </c>
      <c r="AI114" s="11"/>
      <c r="AJ114" s="11"/>
      <c r="AK114" s="11">
        <f t="shared" si="24"/>
        <v>0</v>
      </c>
      <c r="AL114" s="11"/>
      <c r="AM114" s="11"/>
      <c r="AN114" s="11"/>
      <c r="AO114" s="11"/>
      <c r="AP114" s="11"/>
      <c r="AQ114" s="11"/>
      <c r="AR114" s="11"/>
      <c r="AS114" s="11"/>
      <c r="AT114" s="11">
        <f t="shared" si="23"/>
        <v>0</v>
      </c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6"/>
      <c r="BQ114" s="117"/>
      <c r="BR114" s="80"/>
      <c r="BS114" s="80"/>
      <c r="BT114" s="80"/>
      <c r="BU114" s="80"/>
      <c r="BV114" s="80"/>
      <c r="BW114" s="11"/>
      <c r="BX114" s="130"/>
      <c r="BY114" s="130"/>
    </row>
    <row r="115" spans="1:77" s="13" customFormat="1" ht="20.45" customHeight="1" x14ac:dyDescent="0.3">
      <c r="A115" s="11">
        <v>165</v>
      </c>
      <c r="B115" s="2" t="s">
        <v>90</v>
      </c>
      <c r="C115" s="2" t="s">
        <v>558</v>
      </c>
      <c r="D115" s="9" t="s">
        <v>55</v>
      </c>
      <c r="E115" s="11" t="s">
        <v>137</v>
      </c>
      <c r="F115" s="9" t="s">
        <v>412</v>
      </c>
      <c r="G115" s="10">
        <v>59</v>
      </c>
      <c r="H115" s="9">
        <v>1.1000000000000001</v>
      </c>
      <c r="I115" s="77" t="s">
        <v>569</v>
      </c>
      <c r="J115" s="77" t="s">
        <v>570</v>
      </c>
      <c r="K115" s="9">
        <v>1.1000000000000001</v>
      </c>
      <c r="L115" s="77" t="s">
        <v>569</v>
      </c>
      <c r="M115" s="77" t="s">
        <v>570</v>
      </c>
      <c r="N115" s="11" t="s">
        <v>1090</v>
      </c>
      <c r="O115" s="11">
        <v>97</v>
      </c>
      <c r="P115" s="11" t="s">
        <v>1131</v>
      </c>
      <c r="Q115" s="11" t="s">
        <v>198</v>
      </c>
      <c r="R115" s="11" t="s">
        <v>1155</v>
      </c>
      <c r="S115" s="11">
        <v>59</v>
      </c>
      <c r="T115" s="78">
        <v>5</v>
      </c>
      <c r="U115" s="77" t="s">
        <v>1156</v>
      </c>
      <c r="V115" s="77" t="s">
        <v>1157</v>
      </c>
      <c r="W115" s="10">
        <v>2</v>
      </c>
      <c r="X115" s="10">
        <v>60</v>
      </c>
      <c r="Y115" s="11" t="s">
        <v>1</v>
      </c>
      <c r="Z115" s="11" t="s">
        <v>199</v>
      </c>
      <c r="AA115" s="11">
        <f t="shared" si="25"/>
        <v>0</v>
      </c>
      <c r="AB115" s="11"/>
      <c r="AC115" s="2"/>
      <c r="AD115" s="2">
        <f t="shared" ref="AD115:AD116" si="27">SUM(AE115:AF115)</f>
        <v>0</v>
      </c>
      <c r="AE115" s="11"/>
      <c r="AF115" s="11"/>
      <c r="AG115" s="11"/>
      <c r="AH115" s="11">
        <f t="shared" si="26"/>
        <v>0</v>
      </c>
      <c r="AI115" s="11"/>
      <c r="AJ115" s="11"/>
      <c r="AK115" s="11">
        <f t="shared" si="24"/>
        <v>0</v>
      </c>
      <c r="AL115" s="11"/>
      <c r="AM115" s="11"/>
      <c r="AN115" s="11"/>
      <c r="AO115" s="11"/>
      <c r="AP115" s="11"/>
      <c r="AQ115" s="11"/>
      <c r="AR115" s="11"/>
      <c r="AS115" s="11"/>
      <c r="AT115" s="11">
        <f t="shared" si="23"/>
        <v>0</v>
      </c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6"/>
      <c r="BQ115" s="117"/>
      <c r="BR115" s="80"/>
      <c r="BS115" s="80"/>
      <c r="BT115" s="80"/>
      <c r="BU115" s="80"/>
      <c r="BV115" s="80"/>
      <c r="BW115" s="11"/>
      <c r="BX115" s="130"/>
      <c r="BY115" s="130"/>
    </row>
    <row r="116" spans="1:77" s="13" customFormat="1" ht="20.45" customHeight="1" x14ac:dyDescent="0.3">
      <c r="A116" s="11">
        <v>166</v>
      </c>
      <c r="B116" s="2" t="s">
        <v>90</v>
      </c>
      <c r="C116" s="2" t="s">
        <v>558</v>
      </c>
      <c r="D116" s="9" t="s">
        <v>55</v>
      </c>
      <c r="E116" s="11" t="s">
        <v>138</v>
      </c>
      <c r="F116" s="9" t="s">
        <v>412</v>
      </c>
      <c r="G116" s="10">
        <v>59</v>
      </c>
      <c r="H116" s="9">
        <v>1.3</v>
      </c>
      <c r="I116" s="77" t="s">
        <v>571</v>
      </c>
      <c r="J116" s="77" t="s">
        <v>572</v>
      </c>
      <c r="K116" s="9">
        <v>1.3</v>
      </c>
      <c r="L116" s="77" t="s">
        <v>571</v>
      </c>
      <c r="M116" s="77" t="s">
        <v>572</v>
      </c>
      <c r="N116" s="11" t="s">
        <v>1090</v>
      </c>
      <c r="O116" s="11">
        <v>95</v>
      </c>
      <c r="P116" s="11" t="s">
        <v>1148</v>
      </c>
      <c r="Q116" s="11" t="s">
        <v>198</v>
      </c>
      <c r="R116" s="11" t="s">
        <v>1149</v>
      </c>
      <c r="S116" s="11">
        <v>59</v>
      </c>
      <c r="T116" s="78">
        <v>5</v>
      </c>
      <c r="U116" s="77" t="s">
        <v>1150</v>
      </c>
      <c r="V116" s="77" t="s">
        <v>1151</v>
      </c>
      <c r="W116" s="10">
        <v>2</v>
      </c>
      <c r="X116" s="10">
        <v>60</v>
      </c>
      <c r="Y116" s="11" t="s">
        <v>2</v>
      </c>
      <c r="Z116" s="11" t="s">
        <v>199</v>
      </c>
      <c r="AA116" s="68" t="s">
        <v>1834</v>
      </c>
      <c r="AB116" s="69" t="s">
        <v>1835</v>
      </c>
      <c r="AC116" s="2"/>
      <c r="AD116" s="2">
        <f t="shared" si="27"/>
        <v>0</v>
      </c>
      <c r="AE116" s="11"/>
      <c r="AF116" s="11"/>
      <c r="AG116" s="11"/>
      <c r="AH116" s="11">
        <f t="shared" si="26"/>
        <v>0</v>
      </c>
      <c r="AI116" s="11"/>
      <c r="AJ116" s="11"/>
      <c r="AK116" s="11">
        <f t="shared" si="24"/>
        <v>0</v>
      </c>
      <c r="AL116" s="11"/>
      <c r="AM116" s="11"/>
      <c r="AN116" s="11"/>
      <c r="AO116" s="11"/>
      <c r="AP116" s="11"/>
      <c r="AQ116" s="11"/>
      <c r="AR116" s="11"/>
      <c r="AS116" s="11"/>
      <c r="AT116" s="11">
        <f t="shared" si="23"/>
        <v>0</v>
      </c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6"/>
      <c r="BQ116" s="117"/>
      <c r="BR116" s="80"/>
      <c r="BS116" s="80"/>
      <c r="BT116" s="80"/>
      <c r="BU116" s="80"/>
      <c r="BV116" s="80"/>
      <c r="BW116" s="11"/>
      <c r="BX116" s="130"/>
      <c r="BY116" s="130"/>
    </row>
    <row r="117" spans="1:77" s="30" customFormat="1" ht="20.45" customHeight="1" x14ac:dyDescent="0.3">
      <c r="A117" s="270" t="s">
        <v>203</v>
      </c>
      <c r="B117" s="271"/>
      <c r="C117" s="272"/>
      <c r="D117" s="31" t="s">
        <v>0</v>
      </c>
      <c r="E117" s="32">
        <f>COUNTIF(D62:D116,"일반국도")</f>
        <v>47</v>
      </c>
      <c r="F117" s="32"/>
      <c r="G117" s="32"/>
      <c r="H117" s="49">
        <f>SUMIF($D62:$D116,"일반국도",H62:H116)</f>
        <v>146.33000000000001</v>
      </c>
      <c r="I117" s="33"/>
      <c r="J117" s="33"/>
      <c r="K117" s="49">
        <f>SUMIF($D62:$D116,"일반국도",K62:K116)</f>
        <v>146.33000000000001</v>
      </c>
      <c r="L117" s="33"/>
      <c r="M117" s="33"/>
      <c r="N117" s="34"/>
      <c r="O117" s="34"/>
      <c r="P117" s="34"/>
      <c r="Q117" s="34"/>
      <c r="R117" s="32">
        <f>COUNTIF(Q50:Q116,"일반국도")</f>
        <v>48</v>
      </c>
      <c r="S117" s="34"/>
      <c r="T117" s="49">
        <f>SUMIF($Q50:$Q116,"일반국도",T50:T116)</f>
        <v>229</v>
      </c>
      <c r="U117" s="33"/>
      <c r="V117" s="55" t="s">
        <v>1766</v>
      </c>
      <c r="W117" s="35"/>
      <c r="X117" s="36"/>
      <c r="Y117" s="32">
        <f>COUNTIF($Y$50:$Y$116,"A")</f>
        <v>27</v>
      </c>
      <c r="Z117" s="32">
        <f>COUNTIF($Z$50:$Z$116,"A")</f>
        <v>0</v>
      </c>
      <c r="AA117" s="49">
        <f>SUMIF($Z50:$Z116,"A",T50:T116)</f>
        <v>0</v>
      </c>
      <c r="AB117" s="49">
        <f>SUMIF($Y50:$Y116,"A",K50:K116)</f>
        <v>59.500000000000014</v>
      </c>
      <c r="AC117" s="66"/>
      <c r="AD117" s="38">
        <f t="shared" ref="AD117:BP117" si="28">SUMIF($Q50:$Q116,"일반국도",AD50:AD116)</f>
        <v>0</v>
      </c>
      <c r="AE117" s="38">
        <f t="shared" si="28"/>
        <v>0</v>
      </c>
      <c r="AF117" s="38">
        <f t="shared" si="28"/>
        <v>0</v>
      </c>
      <c r="AG117" s="38">
        <f t="shared" si="28"/>
        <v>0</v>
      </c>
      <c r="AH117" s="38">
        <f t="shared" si="28"/>
        <v>0</v>
      </c>
      <c r="AI117" s="38">
        <f t="shared" si="28"/>
        <v>0</v>
      </c>
      <c r="AJ117" s="38">
        <f t="shared" si="28"/>
        <v>0</v>
      </c>
      <c r="AK117" s="38">
        <f t="shared" si="28"/>
        <v>0</v>
      </c>
      <c r="AL117" s="38">
        <f t="shared" si="28"/>
        <v>0</v>
      </c>
      <c r="AM117" s="38">
        <f t="shared" si="28"/>
        <v>0</v>
      </c>
      <c r="AN117" s="38">
        <f t="shared" si="28"/>
        <v>0</v>
      </c>
      <c r="AO117" s="38">
        <f t="shared" si="28"/>
        <v>0</v>
      </c>
      <c r="AP117" s="38">
        <f t="shared" si="28"/>
        <v>0</v>
      </c>
      <c r="AQ117" s="38">
        <f t="shared" si="28"/>
        <v>0</v>
      </c>
      <c r="AR117" s="38">
        <f t="shared" si="28"/>
        <v>0</v>
      </c>
      <c r="AS117" s="38">
        <f t="shared" si="28"/>
        <v>0</v>
      </c>
      <c r="AT117" s="38">
        <f t="shared" si="28"/>
        <v>0</v>
      </c>
      <c r="AU117" s="38">
        <f t="shared" si="28"/>
        <v>0</v>
      </c>
      <c r="AV117" s="38">
        <f t="shared" si="28"/>
        <v>0</v>
      </c>
      <c r="AW117" s="38">
        <f t="shared" si="28"/>
        <v>0</v>
      </c>
      <c r="AX117" s="38">
        <f t="shared" si="28"/>
        <v>0</v>
      </c>
      <c r="AY117" s="38">
        <f t="shared" si="28"/>
        <v>0</v>
      </c>
      <c r="AZ117" s="38">
        <f t="shared" si="28"/>
        <v>0</v>
      </c>
      <c r="BA117" s="38">
        <f t="shared" si="28"/>
        <v>0</v>
      </c>
      <c r="BB117" s="38">
        <f t="shared" si="28"/>
        <v>0</v>
      </c>
      <c r="BC117" s="38">
        <f t="shared" si="28"/>
        <v>0</v>
      </c>
      <c r="BD117" s="38">
        <f t="shared" si="28"/>
        <v>0</v>
      </c>
      <c r="BE117" s="38">
        <f t="shared" si="28"/>
        <v>0</v>
      </c>
      <c r="BF117" s="38">
        <f t="shared" si="28"/>
        <v>0</v>
      </c>
      <c r="BG117" s="38">
        <f t="shared" si="28"/>
        <v>0</v>
      </c>
      <c r="BH117" s="38">
        <f t="shared" si="28"/>
        <v>0</v>
      </c>
      <c r="BI117" s="38">
        <f t="shared" si="28"/>
        <v>0</v>
      </c>
      <c r="BJ117" s="38">
        <f t="shared" si="28"/>
        <v>0</v>
      </c>
      <c r="BK117" s="38">
        <f t="shared" si="28"/>
        <v>0</v>
      </c>
      <c r="BL117" s="38">
        <f t="shared" si="28"/>
        <v>0</v>
      </c>
      <c r="BM117" s="38">
        <f t="shared" si="28"/>
        <v>0</v>
      </c>
      <c r="BN117" s="38">
        <f t="shared" si="28"/>
        <v>0</v>
      </c>
      <c r="BO117" s="38">
        <f t="shared" si="28"/>
        <v>0</v>
      </c>
      <c r="BP117" s="38">
        <f t="shared" si="28"/>
        <v>0</v>
      </c>
      <c r="BQ117" s="38">
        <f>SUMIF($D50:$D116,"일반국도",BQ50:BQ116)</f>
        <v>1</v>
      </c>
      <c r="BR117" s="38">
        <f>SUMIF($Q50:$Q116,"일반국도",BR50:BR116)</f>
        <v>0</v>
      </c>
      <c r="BS117" s="38">
        <f>SUMIF($D50:$D116,"일반국도",BS50:BS116)</f>
        <v>1</v>
      </c>
      <c r="BT117" s="38">
        <f>SUMIF($Q50:$Q116,"일반국도",BT50:BT116)</f>
        <v>0</v>
      </c>
      <c r="BU117" s="38">
        <f>SUMIF($D50:$D116,"일반국도",BU50:BU116)</f>
        <v>0</v>
      </c>
      <c r="BV117" s="38">
        <f>SUMIF($Q50:$Q116,"일반국도",BV50:BV116)</f>
        <v>0</v>
      </c>
      <c r="BW117" s="280"/>
      <c r="BX117" s="39"/>
    </row>
    <row r="118" spans="1:77" s="30" customFormat="1" ht="20.45" customHeight="1" x14ac:dyDescent="0.3">
      <c r="A118" s="273"/>
      <c r="B118" s="274"/>
      <c r="C118" s="275"/>
      <c r="D118" s="31" t="s">
        <v>842</v>
      </c>
      <c r="E118" s="32">
        <f>COUNTIF(D62:D116,"위임국도")</f>
        <v>7</v>
      </c>
      <c r="F118" s="32"/>
      <c r="G118" s="32"/>
      <c r="H118" s="49">
        <f>SUMIF($D62:$D116,"위임국도",H62:H116)</f>
        <v>14</v>
      </c>
      <c r="I118" s="33"/>
      <c r="J118" s="33"/>
      <c r="K118" s="49">
        <f>SUMIF($D62:$D116,"위임국도",K62:K116)</f>
        <v>14</v>
      </c>
      <c r="L118" s="33"/>
      <c r="M118" s="33"/>
      <c r="N118" s="34"/>
      <c r="O118" s="34"/>
      <c r="P118" s="34"/>
      <c r="Q118" s="34"/>
      <c r="R118" s="32">
        <f>COUNTIF(Q50:Q116,"위임국도")</f>
        <v>11</v>
      </c>
      <c r="S118" s="34"/>
      <c r="T118" s="49">
        <f>SUMIF($Q50:$Q116,"위임국도",T50:T116)</f>
        <v>44.432000000000002</v>
      </c>
      <c r="U118" s="33"/>
      <c r="V118" s="55" t="s">
        <v>1767</v>
      </c>
      <c r="W118" s="35"/>
      <c r="X118" s="36"/>
      <c r="Y118" s="32">
        <f>COUNTIF($Y$50:$Y$116,"B")</f>
        <v>14</v>
      </c>
      <c r="Z118" s="32">
        <f>COUNTIF($Z$50:$Z$116,"B")</f>
        <v>2</v>
      </c>
      <c r="AA118" s="49">
        <f>SUMIF($Z50:$Z116,"B",T50:T116)</f>
        <v>11</v>
      </c>
      <c r="AB118" s="49">
        <f>SUMIF($Y50:$Y116,"B",K50:K116)</f>
        <v>47.930000000000007</v>
      </c>
      <c r="AC118" s="66"/>
      <c r="AD118" s="38">
        <f t="shared" ref="AD118:BP118" si="29">SUMIF($Q50:$Q116,"위임국도",AD50:AD116)</f>
        <v>0</v>
      </c>
      <c r="AE118" s="38">
        <f t="shared" si="29"/>
        <v>0</v>
      </c>
      <c r="AF118" s="38">
        <f t="shared" si="29"/>
        <v>0</v>
      </c>
      <c r="AG118" s="38">
        <f t="shared" si="29"/>
        <v>0</v>
      </c>
      <c r="AH118" s="38">
        <f t="shared" si="29"/>
        <v>0</v>
      </c>
      <c r="AI118" s="38">
        <f t="shared" si="29"/>
        <v>0</v>
      </c>
      <c r="AJ118" s="38">
        <f t="shared" si="29"/>
        <v>0</v>
      </c>
      <c r="AK118" s="38">
        <f t="shared" si="29"/>
        <v>0</v>
      </c>
      <c r="AL118" s="38">
        <f t="shared" si="29"/>
        <v>0</v>
      </c>
      <c r="AM118" s="38">
        <f t="shared" si="29"/>
        <v>0</v>
      </c>
      <c r="AN118" s="38">
        <f t="shared" si="29"/>
        <v>0</v>
      </c>
      <c r="AO118" s="38">
        <f t="shared" si="29"/>
        <v>0</v>
      </c>
      <c r="AP118" s="38">
        <f t="shared" si="29"/>
        <v>0</v>
      </c>
      <c r="AQ118" s="38">
        <f t="shared" si="29"/>
        <v>0</v>
      </c>
      <c r="AR118" s="38">
        <f t="shared" si="29"/>
        <v>0</v>
      </c>
      <c r="AS118" s="38">
        <f t="shared" si="29"/>
        <v>0</v>
      </c>
      <c r="AT118" s="38">
        <f t="shared" si="29"/>
        <v>0</v>
      </c>
      <c r="AU118" s="38">
        <f t="shared" si="29"/>
        <v>0</v>
      </c>
      <c r="AV118" s="38">
        <f t="shared" si="29"/>
        <v>0</v>
      </c>
      <c r="AW118" s="38">
        <f t="shared" si="29"/>
        <v>0</v>
      </c>
      <c r="AX118" s="38">
        <f t="shared" si="29"/>
        <v>0</v>
      </c>
      <c r="AY118" s="38">
        <f t="shared" si="29"/>
        <v>0</v>
      </c>
      <c r="AZ118" s="38">
        <f t="shared" si="29"/>
        <v>0</v>
      </c>
      <c r="BA118" s="38">
        <f t="shared" si="29"/>
        <v>0</v>
      </c>
      <c r="BB118" s="38">
        <f t="shared" si="29"/>
        <v>0</v>
      </c>
      <c r="BC118" s="38">
        <f t="shared" si="29"/>
        <v>0</v>
      </c>
      <c r="BD118" s="38">
        <f t="shared" si="29"/>
        <v>0</v>
      </c>
      <c r="BE118" s="38">
        <f t="shared" si="29"/>
        <v>0</v>
      </c>
      <c r="BF118" s="38">
        <f t="shared" si="29"/>
        <v>0</v>
      </c>
      <c r="BG118" s="38">
        <f t="shared" si="29"/>
        <v>0</v>
      </c>
      <c r="BH118" s="38">
        <f t="shared" si="29"/>
        <v>0</v>
      </c>
      <c r="BI118" s="38">
        <f t="shared" si="29"/>
        <v>0</v>
      </c>
      <c r="BJ118" s="38">
        <f t="shared" si="29"/>
        <v>0</v>
      </c>
      <c r="BK118" s="38">
        <f t="shared" si="29"/>
        <v>0</v>
      </c>
      <c r="BL118" s="38">
        <f t="shared" si="29"/>
        <v>0</v>
      </c>
      <c r="BM118" s="38">
        <f t="shared" si="29"/>
        <v>0</v>
      </c>
      <c r="BN118" s="38">
        <f t="shared" si="29"/>
        <v>0</v>
      </c>
      <c r="BO118" s="38">
        <f t="shared" si="29"/>
        <v>0</v>
      </c>
      <c r="BP118" s="38">
        <f t="shared" si="29"/>
        <v>0</v>
      </c>
      <c r="BQ118" s="38">
        <f>SUMIF($D50:$D116,"위임국도",BQ50:BQ116)</f>
        <v>0</v>
      </c>
      <c r="BR118" s="38">
        <f>SUMIF($Q50:$Q116,"위임국도",BR50:BR116)</f>
        <v>0</v>
      </c>
      <c r="BS118" s="38">
        <f>SUMIF($D50:$D116,"위임국도",BS50:BS116)</f>
        <v>0</v>
      </c>
      <c r="BT118" s="38">
        <f>SUMIF($Q50:$Q116,"위임국도",BT50:BT116)</f>
        <v>0</v>
      </c>
      <c r="BU118" s="38">
        <f>SUMIF($D50:$D116,"위임국도",BU50:BU116)</f>
        <v>0</v>
      </c>
      <c r="BV118" s="38">
        <f>SUMIF($Q50:$Q116,"위임국도",BV50:BV116)</f>
        <v>0</v>
      </c>
      <c r="BW118" s="280"/>
      <c r="BX118" s="39"/>
    </row>
    <row r="119" spans="1:77" s="30" customFormat="1" ht="20.45" customHeight="1" x14ac:dyDescent="0.3">
      <c r="A119" s="276"/>
      <c r="B119" s="277"/>
      <c r="C119" s="278"/>
      <c r="D119" s="31" t="s">
        <v>843</v>
      </c>
      <c r="E119" s="32">
        <f>SUM(E117:E118)</f>
        <v>54</v>
      </c>
      <c r="F119" s="32"/>
      <c r="G119" s="32"/>
      <c r="H119" s="49">
        <f>SUM(H117:H118)</f>
        <v>160.33000000000001</v>
      </c>
      <c r="I119" s="33"/>
      <c r="J119" s="33"/>
      <c r="K119" s="49">
        <f>SUM(K117:K118)</f>
        <v>160.33000000000001</v>
      </c>
      <c r="L119" s="33"/>
      <c r="M119" s="33"/>
      <c r="N119" s="34"/>
      <c r="O119" s="34"/>
      <c r="P119" s="34"/>
      <c r="Q119" s="34"/>
      <c r="R119" s="32">
        <f>SUM(R117:R118)</f>
        <v>59</v>
      </c>
      <c r="S119" s="34"/>
      <c r="T119" s="49">
        <f>SUM(T117:T118)</f>
        <v>273.43200000000002</v>
      </c>
      <c r="U119" s="33"/>
      <c r="V119" s="55" t="s">
        <v>1768</v>
      </c>
      <c r="W119" s="35"/>
      <c r="X119" s="36"/>
      <c r="Y119" s="32">
        <f>COUNTIF($Y$50:$Y$116,"C")</f>
        <v>13</v>
      </c>
      <c r="Z119" s="32">
        <f>COUNTIF($Z$50:$Z$116,"C")</f>
        <v>57</v>
      </c>
      <c r="AA119" s="49">
        <f>SUMIF($Z50:$Z116,"C",T50:T116)</f>
        <v>262.43200000000002</v>
      </c>
      <c r="AB119" s="49">
        <f>SUMIF($Y50:$Y116,"C",K50:K116)</f>
        <v>52.899999999999991</v>
      </c>
      <c r="AC119" s="66"/>
      <c r="AD119" s="37"/>
      <c r="AE119" s="37"/>
      <c r="AF119" s="37"/>
      <c r="AG119" s="37"/>
      <c r="AH119" s="37">
        <f t="shared" ref="AH119" si="30">SUM(AH117:AH118)</f>
        <v>0</v>
      </c>
      <c r="AI119" s="37">
        <f t="shared" ref="AI119" si="31">SUM(AI117:AI118)</f>
        <v>0</v>
      </c>
      <c r="AJ119" s="37">
        <f t="shared" ref="AJ119" si="32">SUM(AJ117:AJ118)</f>
        <v>0</v>
      </c>
      <c r="AK119" s="37">
        <f t="shared" ref="AK119" si="33">SUM(AK117:AK118)</f>
        <v>0</v>
      </c>
      <c r="AL119" s="37">
        <f t="shared" ref="AL119" si="34">SUM(AL117:AL118)</f>
        <v>0</v>
      </c>
      <c r="AM119" s="37">
        <f t="shared" ref="AM119:BJ119" si="35">SUM(AM117:AM118)</f>
        <v>0</v>
      </c>
      <c r="AN119" s="37">
        <f t="shared" si="35"/>
        <v>0</v>
      </c>
      <c r="AO119" s="37">
        <f t="shared" si="35"/>
        <v>0</v>
      </c>
      <c r="AP119" s="37">
        <f t="shared" si="35"/>
        <v>0</v>
      </c>
      <c r="AQ119" s="37">
        <f t="shared" si="35"/>
        <v>0</v>
      </c>
      <c r="AR119" s="37">
        <f t="shared" si="35"/>
        <v>0</v>
      </c>
      <c r="AS119" s="37">
        <f t="shared" si="35"/>
        <v>0</v>
      </c>
      <c r="AT119" s="37">
        <f t="shared" si="35"/>
        <v>0</v>
      </c>
      <c r="AU119" s="37">
        <f t="shared" si="35"/>
        <v>0</v>
      </c>
      <c r="AV119" s="37">
        <f t="shared" si="35"/>
        <v>0</v>
      </c>
      <c r="AW119" s="37">
        <f t="shared" si="35"/>
        <v>0</v>
      </c>
      <c r="AX119" s="37">
        <f t="shared" si="35"/>
        <v>0</v>
      </c>
      <c r="AY119" s="37">
        <f t="shared" si="35"/>
        <v>0</v>
      </c>
      <c r="AZ119" s="37">
        <f t="shared" si="35"/>
        <v>0</v>
      </c>
      <c r="BA119" s="37">
        <f t="shared" si="35"/>
        <v>0</v>
      </c>
      <c r="BB119" s="37">
        <f t="shared" si="35"/>
        <v>0</v>
      </c>
      <c r="BC119" s="37">
        <f t="shared" si="35"/>
        <v>0</v>
      </c>
      <c r="BD119" s="37">
        <f t="shared" si="35"/>
        <v>0</v>
      </c>
      <c r="BE119" s="37">
        <f t="shared" si="35"/>
        <v>0</v>
      </c>
      <c r="BF119" s="37">
        <f t="shared" si="35"/>
        <v>0</v>
      </c>
      <c r="BG119" s="37">
        <f t="shared" si="35"/>
        <v>0</v>
      </c>
      <c r="BH119" s="37">
        <f t="shared" si="35"/>
        <v>0</v>
      </c>
      <c r="BI119" s="37">
        <f t="shared" si="35"/>
        <v>0</v>
      </c>
      <c r="BJ119" s="37">
        <f t="shared" si="35"/>
        <v>0</v>
      </c>
      <c r="BK119" s="37">
        <f t="shared" ref="BK119:BO119" si="36">SUM(BK117:BK118)</f>
        <v>0</v>
      </c>
      <c r="BL119" s="37">
        <f t="shared" si="36"/>
        <v>0</v>
      </c>
      <c r="BM119" s="37">
        <f t="shared" si="36"/>
        <v>0</v>
      </c>
      <c r="BN119" s="37">
        <f t="shared" si="36"/>
        <v>0</v>
      </c>
      <c r="BO119" s="37">
        <f t="shared" si="36"/>
        <v>0</v>
      </c>
      <c r="BP119" s="38">
        <f t="shared" ref="BP119:BT119" si="37">SUM(BP117:BP118)</f>
        <v>0</v>
      </c>
      <c r="BQ119" s="38">
        <f t="shared" si="37"/>
        <v>1</v>
      </c>
      <c r="BR119" s="38">
        <f t="shared" si="37"/>
        <v>0</v>
      </c>
      <c r="BS119" s="38">
        <f t="shared" si="37"/>
        <v>1</v>
      </c>
      <c r="BT119" s="38">
        <f t="shared" si="37"/>
        <v>0</v>
      </c>
      <c r="BU119" s="38">
        <f t="shared" ref="BU119:BV119" si="38">SUM(BU117:BU118)</f>
        <v>0</v>
      </c>
      <c r="BV119" s="38">
        <f t="shared" si="38"/>
        <v>0</v>
      </c>
      <c r="BW119" s="280"/>
      <c r="BX119" s="39"/>
    </row>
    <row r="120" spans="1:77" s="13" customFormat="1" ht="20.45" customHeight="1" x14ac:dyDescent="0.3">
      <c r="A120" s="2"/>
      <c r="B120" s="2"/>
      <c r="C120" s="2"/>
      <c r="D120" s="120"/>
      <c r="E120" s="121"/>
      <c r="F120" s="121"/>
      <c r="G120" s="121"/>
      <c r="H120" s="122"/>
      <c r="I120" s="122"/>
      <c r="J120" s="122"/>
      <c r="K120" s="122"/>
      <c r="L120" s="122"/>
      <c r="M120" s="122"/>
      <c r="N120" s="123" t="s">
        <v>1086</v>
      </c>
      <c r="O120" s="76">
        <v>98</v>
      </c>
      <c r="P120" s="123" t="s">
        <v>1158</v>
      </c>
      <c r="Q120" s="123" t="s">
        <v>859</v>
      </c>
      <c r="R120" s="123" t="s">
        <v>1159</v>
      </c>
      <c r="S120" s="76">
        <v>1</v>
      </c>
      <c r="T120" s="72">
        <v>2</v>
      </c>
      <c r="U120" s="122" t="s">
        <v>1160</v>
      </c>
      <c r="V120" s="122" t="s">
        <v>1161</v>
      </c>
      <c r="W120" s="121"/>
      <c r="X120" s="124"/>
      <c r="Y120" s="2"/>
      <c r="Z120" s="2" t="s">
        <v>199</v>
      </c>
      <c r="AA120" s="125"/>
      <c r="AB120" s="125"/>
      <c r="AC120" s="125"/>
      <c r="AD120" s="2">
        <f t="shared" ref="AD120:AD172" si="39">SUM(AE120:AF120)</f>
        <v>0</v>
      </c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125"/>
      <c r="AZ120" s="125"/>
      <c r="BA120" s="125"/>
      <c r="BB120" s="125"/>
      <c r="BC120" s="125"/>
      <c r="BD120" s="125"/>
      <c r="BE120" s="125"/>
      <c r="BF120" s="125"/>
      <c r="BG120" s="125"/>
      <c r="BH120" s="125"/>
      <c r="BI120" s="125"/>
      <c r="BJ120" s="125"/>
      <c r="BK120" s="125"/>
      <c r="BL120" s="125"/>
      <c r="BM120" s="125"/>
      <c r="BN120" s="125"/>
      <c r="BO120" s="125"/>
      <c r="BP120" s="126"/>
      <c r="BQ120" s="127"/>
      <c r="BR120" s="127"/>
      <c r="BS120" s="127"/>
      <c r="BT120" s="127"/>
      <c r="BU120" s="127"/>
      <c r="BV120" s="127"/>
      <c r="BW120" s="128"/>
      <c r="BX120" s="129"/>
    </row>
    <row r="121" spans="1:77" s="13" customFormat="1" ht="20.45" customHeight="1" x14ac:dyDescent="0.3">
      <c r="A121" s="2"/>
      <c r="B121" s="2"/>
      <c r="C121" s="2"/>
      <c r="D121" s="120"/>
      <c r="E121" s="121"/>
      <c r="F121" s="121"/>
      <c r="G121" s="121"/>
      <c r="H121" s="122"/>
      <c r="I121" s="122"/>
      <c r="J121" s="122"/>
      <c r="K121" s="122"/>
      <c r="L121" s="122"/>
      <c r="M121" s="122"/>
      <c r="N121" s="123" t="s">
        <v>1086</v>
      </c>
      <c r="O121" s="76">
        <v>99</v>
      </c>
      <c r="P121" s="123" t="s">
        <v>1158</v>
      </c>
      <c r="Q121" s="123" t="s">
        <v>859</v>
      </c>
      <c r="R121" s="123" t="s">
        <v>1162</v>
      </c>
      <c r="S121" s="76">
        <v>1</v>
      </c>
      <c r="T121" s="72">
        <v>1</v>
      </c>
      <c r="U121" s="122" t="s">
        <v>1163</v>
      </c>
      <c r="V121" s="122" t="s">
        <v>1164</v>
      </c>
      <c r="W121" s="121"/>
      <c r="X121" s="124"/>
      <c r="Y121" s="2"/>
      <c r="Z121" s="2" t="s">
        <v>199</v>
      </c>
      <c r="AA121" s="125"/>
      <c r="AB121" s="125"/>
      <c r="AC121" s="125"/>
      <c r="AD121" s="2">
        <f t="shared" si="39"/>
        <v>0</v>
      </c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125"/>
      <c r="AZ121" s="125"/>
      <c r="BA121" s="125"/>
      <c r="BB121" s="125"/>
      <c r="BC121" s="125"/>
      <c r="BD121" s="125"/>
      <c r="BE121" s="125"/>
      <c r="BF121" s="125"/>
      <c r="BG121" s="125"/>
      <c r="BH121" s="125"/>
      <c r="BI121" s="125"/>
      <c r="BJ121" s="125"/>
      <c r="BK121" s="125"/>
      <c r="BL121" s="125"/>
      <c r="BM121" s="125"/>
      <c r="BN121" s="125"/>
      <c r="BO121" s="125"/>
      <c r="BP121" s="126"/>
      <c r="BQ121" s="127"/>
      <c r="BR121" s="127"/>
      <c r="BS121" s="127"/>
      <c r="BT121" s="127"/>
      <c r="BU121" s="127"/>
      <c r="BV121" s="127"/>
      <c r="BW121" s="128"/>
      <c r="BX121" s="129"/>
    </row>
    <row r="122" spans="1:77" s="13" customFormat="1" ht="20.45" customHeight="1" x14ac:dyDescent="0.3">
      <c r="A122" s="2"/>
      <c r="B122" s="2"/>
      <c r="C122" s="2"/>
      <c r="D122" s="120"/>
      <c r="E122" s="121"/>
      <c r="F122" s="121"/>
      <c r="G122" s="121"/>
      <c r="H122" s="122"/>
      <c r="I122" s="122"/>
      <c r="J122" s="122"/>
      <c r="K122" s="122"/>
      <c r="L122" s="122"/>
      <c r="M122" s="122"/>
      <c r="N122" s="123" t="s">
        <v>1215</v>
      </c>
      <c r="O122" s="76">
        <v>103</v>
      </c>
      <c r="P122" s="123" t="s">
        <v>1285</v>
      </c>
      <c r="Q122" s="123" t="s">
        <v>859</v>
      </c>
      <c r="R122" s="123" t="s">
        <v>1286</v>
      </c>
      <c r="S122" s="76">
        <v>36</v>
      </c>
      <c r="T122" s="72">
        <v>11</v>
      </c>
      <c r="U122" s="122" t="s">
        <v>1287</v>
      </c>
      <c r="V122" s="122" t="s">
        <v>1288</v>
      </c>
      <c r="W122" s="121"/>
      <c r="X122" s="124"/>
      <c r="Y122" s="2"/>
      <c r="Z122" s="2" t="s">
        <v>199</v>
      </c>
      <c r="AA122" s="125"/>
      <c r="AB122" s="125"/>
      <c r="AC122" s="125"/>
      <c r="AD122" s="2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125"/>
      <c r="AZ122" s="125"/>
      <c r="BA122" s="125"/>
      <c r="BB122" s="125"/>
      <c r="BC122" s="125"/>
      <c r="BD122" s="125"/>
      <c r="BE122" s="125"/>
      <c r="BF122" s="125"/>
      <c r="BG122" s="125"/>
      <c r="BH122" s="125"/>
      <c r="BI122" s="125"/>
      <c r="BJ122" s="125"/>
      <c r="BK122" s="125"/>
      <c r="BL122" s="125"/>
      <c r="BM122" s="125"/>
      <c r="BN122" s="125"/>
      <c r="BO122" s="125"/>
      <c r="BP122" s="126"/>
      <c r="BQ122" s="127"/>
      <c r="BR122" s="127"/>
      <c r="BS122" s="127"/>
      <c r="BT122" s="127"/>
      <c r="BU122" s="127"/>
      <c r="BV122" s="127"/>
      <c r="BW122" s="128"/>
      <c r="BX122" s="129"/>
    </row>
    <row r="123" spans="1:77" s="13" customFormat="1" ht="20.45" customHeight="1" x14ac:dyDescent="0.3">
      <c r="A123" s="2"/>
      <c r="B123" s="2"/>
      <c r="C123" s="2"/>
      <c r="D123" s="120"/>
      <c r="E123" s="121"/>
      <c r="F123" s="121"/>
      <c r="G123" s="121"/>
      <c r="H123" s="122"/>
      <c r="I123" s="122"/>
      <c r="J123" s="122"/>
      <c r="K123" s="122"/>
      <c r="L123" s="122"/>
      <c r="M123" s="122"/>
      <c r="N123" s="123" t="s">
        <v>1215</v>
      </c>
      <c r="O123" s="76">
        <v>104</v>
      </c>
      <c r="P123" s="123" t="s">
        <v>1158</v>
      </c>
      <c r="Q123" s="123" t="s">
        <v>859</v>
      </c>
      <c r="R123" s="123" t="s">
        <v>1329</v>
      </c>
      <c r="S123" s="76">
        <v>43</v>
      </c>
      <c r="T123" s="72">
        <v>10</v>
      </c>
      <c r="U123" s="122" t="s">
        <v>1330</v>
      </c>
      <c r="V123" s="122" t="s">
        <v>1331</v>
      </c>
      <c r="W123" s="121"/>
      <c r="X123" s="124"/>
      <c r="Y123" s="2"/>
      <c r="Z123" s="2" t="s">
        <v>199</v>
      </c>
      <c r="AA123" s="125"/>
      <c r="AB123" s="125"/>
      <c r="AC123" s="125"/>
      <c r="AD123" s="2"/>
      <c r="AE123" s="125"/>
      <c r="AF123" s="125"/>
      <c r="AG123" s="125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  <c r="AY123" s="125"/>
      <c r="AZ123" s="125"/>
      <c r="BA123" s="125"/>
      <c r="BB123" s="125"/>
      <c r="BC123" s="125"/>
      <c r="BD123" s="125"/>
      <c r="BE123" s="125"/>
      <c r="BF123" s="125"/>
      <c r="BG123" s="125"/>
      <c r="BH123" s="125"/>
      <c r="BI123" s="125"/>
      <c r="BJ123" s="125"/>
      <c r="BK123" s="125"/>
      <c r="BL123" s="125"/>
      <c r="BM123" s="125"/>
      <c r="BN123" s="125"/>
      <c r="BO123" s="125"/>
      <c r="BP123" s="126"/>
      <c r="BQ123" s="127"/>
      <c r="BR123" s="127"/>
      <c r="BS123" s="127"/>
      <c r="BT123" s="127"/>
      <c r="BU123" s="127"/>
      <c r="BV123" s="127"/>
      <c r="BW123" s="128"/>
      <c r="BX123" s="129"/>
    </row>
    <row r="124" spans="1:77" s="13" customFormat="1" ht="20.45" customHeight="1" x14ac:dyDescent="0.3">
      <c r="A124" s="2"/>
      <c r="B124" s="2"/>
      <c r="C124" s="2"/>
      <c r="D124" s="120"/>
      <c r="E124" s="121"/>
      <c r="F124" s="121"/>
      <c r="G124" s="121"/>
      <c r="H124" s="122"/>
      <c r="I124" s="122"/>
      <c r="J124" s="122"/>
      <c r="K124" s="122"/>
      <c r="L124" s="122"/>
      <c r="M124" s="122"/>
      <c r="N124" s="123" t="s">
        <v>1086</v>
      </c>
      <c r="O124" s="76">
        <v>106</v>
      </c>
      <c r="P124" s="123" t="s">
        <v>1169</v>
      </c>
      <c r="Q124" s="123" t="s">
        <v>1095</v>
      </c>
      <c r="R124" s="123" t="s">
        <v>1183</v>
      </c>
      <c r="S124" s="76">
        <v>5</v>
      </c>
      <c r="T124" s="72">
        <v>5</v>
      </c>
      <c r="U124" s="122" t="s">
        <v>1184</v>
      </c>
      <c r="V124" s="122" t="s">
        <v>1185</v>
      </c>
      <c r="W124" s="121"/>
      <c r="X124" s="124"/>
      <c r="Y124" s="2"/>
      <c r="Z124" s="2" t="s">
        <v>199</v>
      </c>
      <c r="AA124" s="125"/>
      <c r="AB124" s="125"/>
      <c r="AC124" s="125"/>
      <c r="AD124" s="2">
        <f t="shared" si="39"/>
        <v>0</v>
      </c>
      <c r="AE124" s="125"/>
      <c r="AF124" s="125"/>
      <c r="AG124" s="125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  <c r="AY124" s="125"/>
      <c r="AZ124" s="125"/>
      <c r="BA124" s="125"/>
      <c r="BB124" s="125"/>
      <c r="BC124" s="125"/>
      <c r="BD124" s="125"/>
      <c r="BE124" s="125"/>
      <c r="BF124" s="125"/>
      <c r="BG124" s="125"/>
      <c r="BH124" s="125"/>
      <c r="BI124" s="125"/>
      <c r="BJ124" s="125"/>
      <c r="BK124" s="125"/>
      <c r="BL124" s="125"/>
      <c r="BM124" s="125"/>
      <c r="BN124" s="125"/>
      <c r="BO124" s="125"/>
      <c r="BP124" s="126"/>
      <c r="BQ124" s="127"/>
      <c r="BR124" s="127"/>
      <c r="BS124" s="127"/>
      <c r="BT124" s="127"/>
      <c r="BU124" s="127"/>
      <c r="BV124" s="127"/>
      <c r="BW124" s="128"/>
      <c r="BX124" s="129"/>
    </row>
    <row r="125" spans="1:77" s="13" customFormat="1" ht="20.45" customHeight="1" x14ac:dyDescent="0.3">
      <c r="A125" s="2"/>
      <c r="B125" s="2"/>
      <c r="C125" s="2"/>
      <c r="D125" s="120"/>
      <c r="E125" s="121"/>
      <c r="F125" s="121"/>
      <c r="G125" s="121"/>
      <c r="H125" s="122"/>
      <c r="I125" s="122"/>
      <c r="J125" s="122"/>
      <c r="K125" s="122"/>
      <c r="L125" s="122"/>
      <c r="M125" s="122"/>
      <c r="N125" s="123" t="s">
        <v>1215</v>
      </c>
      <c r="O125" s="76">
        <v>108</v>
      </c>
      <c r="P125" s="123" t="s">
        <v>1216</v>
      </c>
      <c r="Q125" s="123" t="s">
        <v>1217</v>
      </c>
      <c r="R125" s="123" t="s">
        <v>1218</v>
      </c>
      <c r="S125" s="76">
        <v>21</v>
      </c>
      <c r="T125" s="72">
        <v>1</v>
      </c>
      <c r="U125" s="122" t="s">
        <v>1220</v>
      </c>
      <c r="V125" s="122" t="s">
        <v>1221</v>
      </c>
      <c r="W125" s="121"/>
      <c r="X125" s="124"/>
      <c r="Y125" s="2"/>
      <c r="Z125" s="2" t="s">
        <v>199</v>
      </c>
      <c r="AA125" s="125"/>
      <c r="AB125" s="125"/>
      <c r="AC125" s="125"/>
      <c r="AD125" s="2"/>
      <c r="AE125" s="125"/>
      <c r="AF125" s="125"/>
      <c r="AG125" s="125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  <c r="AY125" s="125"/>
      <c r="AZ125" s="125"/>
      <c r="BA125" s="125"/>
      <c r="BB125" s="125"/>
      <c r="BC125" s="125"/>
      <c r="BD125" s="125"/>
      <c r="BE125" s="125"/>
      <c r="BF125" s="125"/>
      <c r="BG125" s="125"/>
      <c r="BH125" s="125"/>
      <c r="BI125" s="125"/>
      <c r="BJ125" s="125"/>
      <c r="BK125" s="125"/>
      <c r="BL125" s="125"/>
      <c r="BM125" s="125"/>
      <c r="BN125" s="125"/>
      <c r="BO125" s="125"/>
      <c r="BP125" s="126"/>
      <c r="BQ125" s="127"/>
      <c r="BR125" s="127"/>
      <c r="BS125" s="127"/>
      <c r="BT125" s="127"/>
      <c r="BU125" s="127"/>
      <c r="BV125" s="127"/>
      <c r="BW125" s="128"/>
      <c r="BX125" s="129"/>
    </row>
    <row r="126" spans="1:77" s="13" customFormat="1" ht="20.45" customHeight="1" x14ac:dyDescent="0.3">
      <c r="A126" s="2"/>
      <c r="B126" s="2"/>
      <c r="C126" s="2"/>
      <c r="D126" s="120"/>
      <c r="E126" s="121"/>
      <c r="F126" s="121"/>
      <c r="G126" s="121"/>
      <c r="H126" s="122"/>
      <c r="I126" s="122"/>
      <c r="J126" s="122"/>
      <c r="K126" s="122"/>
      <c r="L126" s="122"/>
      <c r="M126" s="122"/>
      <c r="N126" s="123" t="s">
        <v>1215</v>
      </c>
      <c r="O126" s="76">
        <v>109</v>
      </c>
      <c r="P126" s="123" t="s">
        <v>1216</v>
      </c>
      <c r="Q126" s="123" t="s">
        <v>1217</v>
      </c>
      <c r="R126" s="123" t="s">
        <v>1276</v>
      </c>
      <c r="S126" s="76">
        <v>34</v>
      </c>
      <c r="T126" s="72">
        <v>2</v>
      </c>
      <c r="U126" s="122" t="s">
        <v>1277</v>
      </c>
      <c r="V126" s="122" t="s">
        <v>1278</v>
      </c>
      <c r="W126" s="121"/>
      <c r="X126" s="124"/>
      <c r="Y126" s="2"/>
      <c r="Z126" s="2" t="s">
        <v>199</v>
      </c>
      <c r="AA126" s="125"/>
      <c r="AB126" s="125"/>
      <c r="AC126" s="125"/>
      <c r="AD126" s="2"/>
      <c r="AE126" s="125"/>
      <c r="AF126" s="125"/>
      <c r="AG126" s="125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  <c r="AY126" s="125"/>
      <c r="AZ126" s="125"/>
      <c r="BA126" s="125"/>
      <c r="BB126" s="125"/>
      <c r="BC126" s="125"/>
      <c r="BD126" s="125"/>
      <c r="BE126" s="125"/>
      <c r="BF126" s="125"/>
      <c r="BG126" s="125"/>
      <c r="BH126" s="125"/>
      <c r="BI126" s="125"/>
      <c r="BJ126" s="125"/>
      <c r="BK126" s="125"/>
      <c r="BL126" s="125"/>
      <c r="BM126" s="125"/>
      <c r="BN126" s="125"/>
      <c r="BO126" s="125"/>
      <c r="BP126" s="126"/>
      <c r="BQ126" s="127"/>
      <c r="BR126" s="127"/>
      <c r="BS126" s="127"/>
      <c r="BT126" s="127"/>
      <c r="BU126" s="127"/>
      <c r="BV126" s="127"/>
      <c r="BW126" s="128"/>
      <c r="BX126" s="129"/>
    </row>
    <row r="127" spans="1:77" s="13" customFormat="1" ht="20.45" customHeight="1" x14ac:dyDescent="0.3">
      <c r="A127" s="2"/>
      <c r="B127" s="2"/>
      <c r="C127" s="2"/>
      <c r="D127" s="120"/>
      <c r="E127" s="121"/>
      <c r="F127" s="121"/>
      <c r="G127" s="121"/>
      <c r="H127" s="122"/>
      <c r="I127" s="122"/>
      <c r="J127" s="122"/>
      <c r="K127" s="122"/>
      <c r="L127" s="122"/>
      <c r="M127" s="122"/>
      <c r="N127" s="123" t="s">
        <v>1215</v>
      </c>
      <c r="O127" s="76">
        <v>113</v>
      </c>
      <c r="P127" s="123" t="s">
        <v>1216</v>
      </c>
      <c r="Q127" s="123" t="s">
        <v>859</v>
      </c>
      <c r="R127" s="123" t="s">
        <v>1303</v>
      </c>
      <c r="S127" s="76">
        <v>38</v>
      </c>
      <c r="T127" s="72">
        <v>2</v>
      </c>
      <c r="U127" s="122" t="s">
        <v>1304</v>
      </c>
      <c r="V127" s="122" t="s">
        <v>1305</v>
      </c>
      <c r="W127" s="121"/>
      <c r="X127" s="124"/>
      <c r="Y127" s="2"/>
      <c r="Z127" s="2" t="s">
        <v>1798</v>
      </c>
      <c r="AA127" s="125"/>
      <c r="AB127" s="125"/>
      <c r="AC127" s="125"/>
      <c r="AD127" s="2"/>
      <c r="AE127" s="125"/>
      <c r="AF127" s="125"/>
      <c r="AG127" s="125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  <c r="AY127" s="125"/>
      <c r="AZ127" s="125"/>
      <c r="BA127" s="125"/>
      <c r="BB127" s="125"/>
      <c r="BC127" s="125"/>
      <c r="BD127" s="125"/>
      <c r="BE127" s="125"/>
      <c r="BF127" s="125"/>
      <c r="BG127" s="125"/>
      <c r="BH127" s="125"/>
      <c r="BI127" s="125"/>
      <c r="BJ127" s="125"/>
      <c r="BK127" s="125"/>
      <c r="BL127" s="125"/>
      <c r="BM127" s="125"/>
      <c r="BN127" s="125"/>
      <c r="BO127" s="125"/>
      <c r="BP127" s="126"/>
      <c r="BQ127" s="127"/>
      <c r="BR127" s="127"/>
      <c r="BS127" s="127"/>
      <c r="BT127" s="127"/>
      <c r="BU127" s="127"/>
      <c r="BV127" s="127"/>
      <c r="BW127" s="128"/>
      <c r="BX127" s="129"/>
    </row>
    <row r="128" spans="1:77" s="13" customFormat="1" ht="20.45" customHeight="1" x14ac:dyDescent="0.3">
      <c r="A128" s="2"/>
      <c r="B128" s="2"/>
      <c r="C128" s="2"/>
      <c r="D128" s="120"/>
      <c r="E128" s="121"/>
      <c r="F128" s="121"/>
      <c r="G128" s="121"/>
      <c r="H128" s="122"/>
      <c r="I128" s="122"/>
      <c r="J128" s="122"/>
      <c r="K128" s="122"/>
      <c r="L128" s="122"/>
      <c r="M128" s="122"/>
      <c r="N128" s="123" t="s">
        <v>1086</v>
      </c>
      <c r="O128" s="76">
        <v>117</v>
      </c>
      <c r="P128" s="123" t="s">
        <v>1174</v>
      </c>
      <c r="Q128" s="123" t="s">
        <v>1095</v>
      </c>
      <c r="R128" s="123" t="s">
        <v>1190</v>
      </c>
      <c r="S128" s="76">
        <v>17</v>
      </c>
      <c r="T128" s="72">
        <v>1</v>
      </c>
      <c r="U128" s="122" t="s">
        <v>1191</v>
      </c>
      <c r="V128" s="122" t="s">
        <v>1192</v>
      </c>
      <c r="W128" s="121"/>
      <c r="X128" s="124"/>
      <c r="Y128" s="2"/>
      <c r="Z128" s="2" t="s">
        <v>199</v>
      </c>
      <c r="AA128" s="125"/>
      <c r="AB128" s="125"/>
      <c r="AC128" s="125"/>
      <c r="AD128" s="2">
        <f t="shared" si="39"/>
        <v>0</v>
      </c>
      <c r="AE128" s="125"/>
      <c r="AF128" s="125"/>
      <c r="AG128" s="125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  <c r="AY128" s="125"/>
      <c r="AZ128" s="125"/>
      <c r="BA128" s="125"/>
      <c r="BB128" s="125"/>
      <c r="BC128" s="125"/>
      <c r="BD128" s="125"/>
      <c r="BE128" s="125"/>
      <c r="BF128" s="125"/>
      <c r="BG128" s="125"/>
      <c r="BH128" s="125"/>
      <c r="BI128" s="125"/>
      <c r="BJ128" s="125"/>
      <c r="BK128" s="125"/>
      <c r="BL128" s="125"/>
      <c r="BM128" s="125"/>
      <c r="BN128" s="125"/>
      <c r="BO128" s="125"/>
      <c r="BP128" s="126"/>
      <c r="BQ128" s="127"/>
      <c r="BR128" s="127"/>
      <c r="BS128" s="127"/>
      <c r="BT128" s="127"/>
      <c r="BU128" s="127"/>
      <c r="BV128" s="127"/>
      <c r="BW128" s="128"/>
      <c r="BX128" s="129"/>
    </row>
    <row r="129" spans="1:76" s="13" customFormat="1" ht="20.45" customHeight="1" x14ac:dyDescent="0.3">
      <c r="A129" s="2"/>
      <c r="B129" s="2"/>
      <c r="C129" s="2"/>
      <c r="D129" s="120"/>
      <c r="E129" s="121"/>
      <c r="F129" s="121"/>
      <c r="G129" s="121"/>
      <c r="H129" s="122"/>
      <c r="I129" s="122"/>
      <c r="J129" s="122"/>
      <c r="K129" s="122"/>
      <c r="L129" s="122"/>
      <c r="M129" s="122"/>
      <c r="N129" s="123" t="s">
        <v>1086</v>
      </c>
      <c r="O129" s="76">
        <v>118</v>
      </c>
      <c r="P129" s="123" t="s">
        <v>1174</v>
      </c>
      <c r="Q129" s="123" t="s">
        <v>1095</v>
      </c>
      <c r="R129" s="123" t="s">
        <v>1193</v>
      </c>
      <c r="S129" s="76">
        <v>17</v>
      </c>
      <c r="T129" s="72">
        <v>7</v>
      </c>
      <c r="U129" s="122" t="s">
        <v>1194</v>
      </c>
      <c r="V129" s="122" t="s">
        <v>1195</v>
      </c>
      <c r="W129" s="121"/>
      <c r="X129" s="124"/>
      <c r="Y129" s="2"/>
      <c r="Z129" s="2" t="s">
        <v>1798</v>
      </c>
      <c r="AA129" s="125"/>
      <c r="AB129" s="125"/>
      <c r="AC129" s="125"/>
      <c r="AD129" s="2">
        <f t="shared" si="39"/>
        <v>0</v>
      </c>
      <c r="AE129" s="125"/>
      <c r="AF129" s="125"/>
      <c r="AG129" s="125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125"/>
      <c r="BD129" s="125"/>
      <c r="BE129" s="125"/>
      <c r="BF129" s="125"/>
      <c r="BG129" s="125"/>
      <c r="BH129" s="125"/>
      <c r="BI129" s="125"/>
      <c r="BJ129" s="125"/>
      <c r="BK129" s="125"/>
      <c r="BL129" s="125"/>
      <c r="BM129" s="125"/>
      <c r="BN129" s="125"/>
      <c r="BO129" s="125"/>
      <c r="BP129" s="126"/>
      <c r="BQ129" s="127"/>
      <c r="BR129" s="127"/>
      <c r="BS129" s="127"/>
      <c r="BT129" s="127"/>
      <c r="BU129" s="127"/>
      <c r="BV129" s="127"/>
      <c r="BW129" s="128"/>
      <c r="BX129" s="129"/>
    </row>
    <row r="130" spans="1:76" s="13" customFormat="1" ht="20.45" customHeight="1" x14ac:dyDescent="0.3">
      <c r="A130" s="2"/>
      <c r="B130" s="2"/>
      <c r="C130" s="2"/>
      <c r="D130" s="120"/>
      <c r="E130" s="121"/>
      <c r="F130" s="121"/>
      <c r="G130" s="121"/>
      <c r="H130" s="122"/>
      <c r="I130" s="122"/>
      <c r="J130" s="122"/>
      <c r="K130" s="122"/>
      <c r="L130" s="122"/>
      <c r="M130" s="122"/>
      <c r="N130" s="123" t="s">
        <v>1215</v>
      </c>
      <c r="O130" s="76">
        <v>123</v>
      </c>
      <c r="P130" s="123" t="s">
        <v>1222</v>
      </c>
      <c r="Q130" s="123" t="s">
        <v>859</v>
      </c>
      <c r="R130" s="123" t="s">
        <v>1289</v>
      </c>
      <c r="S130" s="76">
        <v>36</v>
      </c>
      <c r="T130" s="72">
        <v>1</v>
      </c>
      <c r="U130" s="122" t="s">
        <v>1290</v>
      </c>
      <c r="V130" s="122" t="s">
        <v>1291</v>
      </c>
      <c r="W130" s="121"/>
      <c r="X130" s="124"/>
      <c r="Y130" s="2"/>
      <c r="Z130" s="2" t="s">
        <v>199</v>
      </c>
      <c r="AA130" s="125"/>
      <c r="AB130" s="125"/>
      <c r="AC130" s="125"/>
      <c r="AD130" s="2"/>
      <c r="AE130" s="125"/>
      <c r="AF130" s="125"/>
      <c r="AG130" s="125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  <c r="AY130" s="125"/>
      <c r="AZ130" s="125"/>
      <c r="BA130" s="125"/>
      <c r="BB130" s="125"/>
      <c r="BC130" s="125"/>
      <c r="BD130" s="125"/>
      <c r="BE130" s="125"/>
      <c r="BF130" s="125"/>
      <c r="BG130" s="125"/>
      <c r="BH130" s="125"/>
      <c r="BI130" s="125"/>
      <c r="BJ130" s="125"/>
      <c r="BK130" s="125"/>
      <c r="BL130" s="125"/>
      <c r="BM130" s="125"/>
      <c r="BN130" s="125"/>
      <c r="BO130" s="125"/>
      <c r="BP130" s="126"/>
      <c r="BQ130" s="127"/>
      <c r="BR130" s="127"/>
      <c r="BS130" s="127"/>
      <c r="BT130" s="127"/>
      <c r="BU130" s="127"/>
      <c r="BV130" s="127"/>
      <c r="BW130" s="128"/>
      <c r="BX130" s="129"/>
    </row>
    <row r="131" spans="1:76" s="13" customFormat="1" ht="20.45" customHeight="1" x14ac:dyDescent="0.3">
      <c r="A131" s="2"/>
      <c r="B131" s="2"/>
      <c r="C131" s="2"/>
      <c r="D131" s="120"/>
      <c r="E131" s="121"/>
      <c r="F131" s="121"/>
      <c r="G131" s="121"/>
      <c r="H131" s="122"/>
      <c r="I131" s="122"/>
      <c r="J131" s="122"/>
      <c r="K131" s="122"/>
      <c r="L131" s="122"/>
      <c r="M131" s="122"/>
      <c r="N131" s="123" t="s">
        <v>1215</v>
      </c>
      <c r="O131" s="76">
        <v>125</v>
      </c>
      <c r="P131" s="123" t="s">
        <v>1229</v>
      </c>
      <c r="Q131" s="123" t="s">
        <v>1217</v>
      </c>
      <c r="R131" s="123" t="s">
        <v>1230</v>
      </c>
      <c r="S131" s="76">
        <v>21</v>
      </c>
      <c r="T131" s="72">
        <v>1</v>
      </c>
      <c r="U131" s="122" t="s">
        <v>1227</v>
      </c>
      <c r="V131" s="122" t="s">
        <v>1228</v>
      </c>
      <c r="W131" s="121"/>
      <c r="X131" s="124"/>
      <c r="Y131" s="2"/>
      <c r="Z131" s="2" t="s">
        <v>1798</v>
      </c>
      <c r="AA131" s="125"/>
      <c r="AB131" s="125"/>
      <c r="AC131" s="125"/>
      <c r="AD131" s="2">
        <f t="shared" si="39"/>
        <v>0</v>
      </c>
      <c r="AE131" s="125"/>
      <c r="AF131" s="125"/>
      <c r="AG131" s="125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125"/>
      <c r="BN131" s="125"/>
      <c r="BO131" s="125"/>
      <c r="BP131" s="126"/>
      <c r="BQ131" s="127"/>
      <c r="BR131" s="127"/>
      <c r="BS131" s="127"/>
      <c r="BT131" s="127"/>
      <c r="BU131" s="127"/>
      <c r="BV131" s="127"/>
      <c r="BW131" s="128"/>
      <c r="BX131" s="129"/>
    </row>
    <row r="132" spans="1:76" s="13" customFormat="1" ht="20.45" customHeight="1" x14ac:dyDescent="0.3">
      <c r="A132" s="2"/>
      <c r="B132" s="2"/>
      <c r="C132" s="2"/>
      <c r="D132" s="120"/>
      <c r="E132" s="121"/>
      <c r="F132" s="121"/>
      <c r="G132" s="121"/>
      <c r="H132" s="122"/>
      <c r="I132" s="122"/>
      <c r="J132" s="122"/>
      <c r="K132" s="122"/>
      <c r="L132" s="122"/>
      <c r="M132" s="122"/>
      <c r="N132" s="123" t="s">
        <v>1215</v>
      </c>
      <c r="O132" s="76">
        <v>126</v>
      </c>
      <c r="P132" s="123" t="s">
        <v>1229</v>
      </c>
      <c r="Q132" s="123" t="s">
        <v>859</v>
      </c>
      <c r="R132" s="123" t="s">
        <v>1231</v>
      </c>
      <c r="S132" s="76">
        <v>21</v>
      </c>
      <c r="T132" s="72">
        <v>5</v>
      </c>
      <c r="U132" s="122" t="s">
        <v>1232</v>
      </c>
      <c r="V132" s="122" t="s">
        <v>1233</v>
      </c>
      <c r="W132" s="121"/>
      <c r="X132" s="124"/>
      <c r="Y132" s="2"/>
      <c r="Z132" s="2" t="s">
        <v>199</v>
      </c>
      <c r="AA132" s="125"/>
      <c r="AB132" s="125"/>
      <c r="AC132" s="125"/>
      <c r="AD132" s="2">
        <f t="shared" si="39"/>
        <v>0</v>
      </c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  <c r="AY132" s="125"/>
      <c r="AZ132" s="125"/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25"/>
      <c r="BL132" s="125"/>
      <c r="BM132" s="125"/>
      <c r="BN132" s="125"/>
      <c r="BO132" s="125"/>
      <c r="BP132" s="126"/>
      <c r="BQ132" s="127"/>
      <c r="BR132" s="127"/>
      <c r="BS132" s="127"/>
      <c r="BT132" s="127"/>
      <c r="BU132" s="127"/>
      <c r="BV132" s="127"/>
      <c r="BW132" s="128"/>
      <c r="BX132" s="129"/>
    </row>
    <row r="133" spans="1:76" s="13" customFormat="1" ht="20.45" customHeight="1" x14ac:dyDescent="0.3">
      <c r="A133" s="2"/>
      <c r="B133" s="2"/>
      <c r="C133" s="2"/>
      <c r="D133" s="120"/>
      <c r="E133" s="121"/>
      <c r="F133" s="121"/>
      <c r="G133" s="121"/>
      <c r="H133" s="122"/>
      <c r="I133" s="122"/>
      <c r="J133" s="122"/>
      <c r="K133" s="122"/>
      <c r="L133" s="122"/>
      <c r="M133" s="122"/>
      <c r="N133" s="123" t="s">
        <v>1215</v>
      </c>
      <c r="O133" s="76">
        <v>127</v>
      </c>
      <c r="P133" s="123" t="s">
        <v>1229</v>
      </c>
      <c r="Q133" s="123" t="s">
        <v>859</v>
      </c>
      <c r="R133" s="123" t="s">
        <v>1234</v>
      </c>
      <c r="S133" s="76">
        <v>21</v>
      </c>
      <c r="T133" s="72">
        <v>6</v>
      </c>
      <c r="U133" s="122" t="s">
        <v>1235</v>
      </c>
      <c r="V133" s="122" t="s">
        <v>1236</v>
      </c>
      <c r="W133" s="121"/>
      <c r="X133" s="124"/>
      <c r="Y133" s="2"/>
      <c r="Z133" s="2" t="s">
        <v>1798</v>
      </c>
      <c r="AA133" s="125"/>
      <c r="AB133" s="125"/>
      <c r="AC133" s="125"/>
      <c r="AD133" s="2">
        <f t="shared" si="39"/>
        <v>0</v>
      </c>
      <c r="AE133" s="125"/>
      <c r="AF133" s="125"/>
      <c r="AG133" s="125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  <c r="AY133" s="125"/>
      <c r="AZ133" s="125"/>
      <c r="BA133" s="125"/>
      <c r="BB133" s="125"/>
      <c r="BC133" s="125"/>
      <c r="BD133" s="125"/>
      <c r="BE133" s="125"/>
      <c r="BF133" s="125"/>
      <c r="BG133" s="125"/>
      <c r="BH133" s="125"/>
      <c r="BI133" s="125"/>
      <c r="BJ133" s="125"/>
      <c r="BK133" s="125"/>
      <c r="BL133" s="125"/>
      <c r="BM133" s="125"/>
      <c r="BN133" s="125"/>
      <c r="BO133" s="125"/>
      <c r="BP133" s="126"/>
      <c r="BQ133" s="127"/>
      <c r="BR133" s="127"/>
      <c r="BS133" s="127"/>
      <c r="BT133" s="127"/>
      <c r="BU133" s="127"/>
      <c r="BV133" s="127"/>
      <c r="BW133" s="128"/>
      <c r="BX133" s="129"/>
    </row>
    <row r="134" spans="1:76" s="13" customFormat="1" ht="20.45" customHeight="1" x14ac:dyDescent="0.3">
      <c r="A134" s="2"/>
      <c r="B134" s="2"/>
      <c r="C134" s="2"/>
      <c r="D134" s="120"/>
      <c r="E134" s="121"/>
      <c r="F134" s="121"/>
      <c r="G134" s="121"/>
      <c r="H134" s="122"/>
      <c r="I134" s="122"/>
      <c r="J134" s="122"/>
      <c r="K134" s="122"/>
      <c r="L134" s="122"/>
      <c r="M134" s="122"/>
      <c r="N134" s="123" t="s">
        <v>1215</v>
      </c>
      <c r="O134" s="76">
        <v>128</v>
      </c>
      <c r="P134" s="123" t="s">
        <v>1229</v>
      </c>
      <c r="Q134" s="123" t="s">
        <v>1217</v>
      </c>
      <c r="R134" s="123" t="s">
        <v>1237</v>
      </c>
      <c r="S134" s="76">
        <v>21</v>
      </c>
      <c r="T134" s="72">
        <v>1</v>
      </c>
      <c r="U134" s="122" t="s">
        <v>1238</v>
      </c>
      <c r="V134" s="122" t="s">
        <v>1239</v>
      </c>
      <c r="W134" s="121"/>
      <c r="X134" s="124"/>
      <c r="Y134" s="2"/>
      <c r="Z134" s="2" t="s">
        <v>199</v>
      </c>
      <c r="AA134" s="125"/>
      <c r="AB134" s="125"/>
      <c r="AC134" s="125"/>
      <c r="AD134" s="2">
        <f t="shared" si="39"/>
        <v>0</v>
      </c>
      <c r="AE134" s="125"/>
      <c r="AF134" s="125"/>
      <c r="AG134" s="125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125"/>
      <c r="BN134" s="125"/>
      <c r="BO134" s="125"/>
      <c r="BP134" s="126"/>
      <c r="BQ134" s="127"/>
      <c r="BR134" s="127"/>
      <c r="BS134" s="127"/>
      <c r="BT134" s="127"/>
      <c r="BU134" s="127"/>
      <c r="BV134" s="127"/>
      <c r="BW134" s="128"/>
      <c r="BX134" s="129"/>
    </row>
    <row r="135" spans="1:76" s="13" customFormat="1" ht="20.45" customHeight="1" x14ac:dyDescent="0.3">
      <c r="A135" s="2"/>
      <c r="B135" s="2"/>
      <c r="C135" s="2"/>
      <c r="D135" s="120"/>
      <c r="E135" s="121"/>
      <c r="F135" s="121"/>
      <c r="G135" s="121"/>
      <c r="H135" s="122"/>
      <c r="I135" s="122"/>
      <c r="J135" s="122"/>
      <c r="K135" s="122"/>
      <c r="L135" s="122"/>
      <c r="M135" s="122"/>
      <c r="N135" s="123" t="s">
        <v>1215</v>
      </c>
      <c r="O135" s="76">
        <v>129</v>
      </c>
      <c r="P135" s="123" t="s">
        <v>1229</v>
      </c>
      <c r="Q135" s="123" t="s">
        <v>1217</v>
      </c>
      <c r="R135" s="123" t="s">
        <v>1248</v>
      </c>
      <c r="S135" s="76">
        <v>29</v>
      </c>
      <c r="T135" s="72">
        <v>8.6329999999999991</v>
      </c>
      <c r="U135" s="122" t="s">
        <v>1249</v>
      </c>
      <c r="V135" s="122" t="s">
        <v>1250</v>
      </c>
      <c r="W135" s="121"/>
      <c r="X135" s="124"/>
      <c r="Y135" s="2"/>
      <c r="Z135" s="2" t="s">
        <v>199</v>
      </c>
      <c r="AA135" s="125"/>
      <c r="AB135" s="125"/>
      <c r="AC135" s="125"/>
      <c r="AD135" s="2">
        <f t="shared" si="39"/>
        <v>0</v>
      </c>
      <c r="AE135" s="125"/>
      <c r="AF135" s="125"/>
      <c r="AG135" s="125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  <c r="AY135" s="125"/>
      <c r="AZ135" s="125"/>
      <c r="BA135" s="125"/>
      <c r="BB135" s="125"/>
      <c r="BC135" s="125"/>
      <c r="BD135" s="125"/>
      <c r="BE135" s="125"/>
      <c r="BF135" s="125"/>
      <c r="BG135" s="125"/>
      <c r="BH135" s="125"/>
      <c r="BI135" s="125"/>
      <c r="BJ135" s="125"/>
      <c r="BK135" s="125"/>
      <c r="BL135" s="125"/>
      <c r="BM135" s="125"/>
      <c r="BN135" s="125"/>
      <c r="BO135" s="125"/>
      <c r="BP135" s="126"/>
      <c r="BQ135" s="127"/>
      <c r="BR135" s="127"/>
      <c r="BS135" s="127"/>
      <c r="BT135" s="127"/>
      <c r="BU135" s="127"/>
      <c r="BV135" s="127"/>
      <c r="BW135" s="128"/>
      <c r="BX135" s="129"/>
    </row>
    <row r="136" spans="1:76" s="13" customFormat="1" ht="20.45" customHeight="1" x14ac:dyDescent="0.3">
      <c r="A136" s="2"/>
      <c r="B136" s="2"/>
      <c r="C136" s="2"/>
      <c r="D136" s="120"/>
      <c r="E136" s="121"/>
      <c r="F136" s="121"/>
      <c r="G136" s="121"/>
      <c r="H136" s="122"/>
      <c r="I136" s="122"/>
      <c r="J136" s="122"/>
      <c r="K136" s="122"/>
      <c r="L136" s="122"/>
      <c r="M136" s="122"/>
      <c r="N136" s="123" t="s">
        <v>1215</v>
      </c>
      <c r="O136" s="76">
        <v>130</v>
      </c>
      <c r="P136" s="123" t="s">
        <v>1229</v>
      </c>
      <c r="Q136" s="123" t="s">
        <v>1217</v>
      </c>
      <c r="R136" s="123" t="s">
        <v>1259</v>
      </c>
      <c r="S136" s="76">
        <v>32</v>
      </c>
      <c r="T136" s="72">
        <v>5</v>
      </c>
      <c r="U136" s="122" t="s">
        <v>1260</v>
      </c>
      <c r="V136" s="122" t="s">
        <v>1261</v>
      </c>
      <c r="W136" s="121"/>
      <c r="X136" s="124"/>
      <c r="Y136" s="2"/>
      <c r="Z136" s="2" t="s">
        <v>199</v>
      </c>
      <c r="AA136" s="125"/>
      <c r="AB136" s="125"/>
      <c r="AC136" s="125"/>
      <c r="AD136" s="2">
        <f t="shared" si="39"/>
        <v>0</v>
      </c>
      <c r="AE136" s="125"/>
      <c r="AF136" s="125"/>
      <c r="AG136" s="125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  <c r="AY136" s="125"/>
      <c r="AZ136" s="125"/>
      <c r="BA136" s="125"/>
      <c r="BB136" s="125"/>
      <c r="BC136" s="125"/>
      <c r="BD136" s="125"/>
      <c r="BE136" s="125"/>
      <c r="BF136" s="125"/>
      <c r="BG136" s="125"/>
      <c r="BH136" s="125"/>
      <c r="BI136" s="125"/>
      <c r="BJ136" s="125"/>
      <c r="BK136" s="125"/>
      <c r="BL136" s="125"/>
      <c r="BM136" s="125"/>
      <c r="BN136" s="125"/>
      <c r="BO136" s="125"/>
      <c r="BP136" s="126"/>
      <c r="BQ136" s="127"/>
      <c r="BR136" s="127"/>
      <c r="BS136" s="127"/>
      <c r="BT136" s="127"/>
      <c r="BU136" s="127"/>
      <c r="BV136" s="127"/>
      <c r="BW136" s="128"/>
      <c r="BX136" s="129"/>
    </row>
    <row r="137" spans="1:76" s="13" customFormat="1" ht="20.45" customHeight="1" x14ac:dyDescent="0.3">
      <c r="A137" s="2"/>
      <c r="B137" s="2"/>
      <c r="C137" s="2"/>
      <c r="D137" s="120"/>
      <c r="E137" s="121"/>
      <c r="F137" s="121"/>
      <c r="G137" s="121"/>
      <c r="H137" s="122"/>
      <c r="I137" s="122"/>
      <c r="J137" s="122"/>
      <c r="K137" s="122"/>
      <c r="L137" s="122"/>
      <c r="M137" s="122"/>
      <c r="N137" s="123" t="s">
        <v>1215</v>
      </c>
      <c r="O137" s="76">
        <v>132</v>
      </c>
      <c r="P137" s="123" t="s">
        <v>1229</v>
      </c>
      <c r="Q137" s="123" t="s">
        <v>859</v>
      </c>
      <c r="R137" s="123" t="s">
        <v>1282</v>
      </c>
      <c r="S137" s="76">
        <v>36</v>
      </c>
      <c r="T137" s="72">
        <v>2</v>
      </c>
      <c r="U137" s="122" t="s">
        <v>1283</v>
      </c>
      <c r="V137" s="122" t="s">
        <v>1284</v>
      </c>
      <c r="W137" s="121"/>
      <c r="X137" s="124"/>
      <c r="Y137" s="2"/>
      <c r="Z137" s="2" t="s">
        <v>1798</v>
      </c>
      <c r="AA137" s="125"/>
      <c r="AB137" s="125"/>
      <c r="AC137" s="125"/>
      <c r="AD137" s="2"/>
      <c r="AE137" s="125"/>
      <c r="AF137" s="125"/>
      <c r="AG137" s="125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125"/>
      <c r="BN137" s="125"/>
      <c r="BO137" s="125"/>
      <c r="BP137" s="126"/>
      <c r="BQ137" s="127"/>
      <c r="BR137" s="127"/>
      <c r="BS137" s="127"/>
      <c r="BT137" s="127"/>
      <c r="BU137" s="127"/>
      <c r="BV137" s="127"/>
      <c r="BW137" s="128"/>
      <c r="BX137" s="129"/>
    </row>
    <row r="138" spans="1:76" s="13" customFormat="1" ht="20.45" customHeight="1" x14ac:dyDescent="0.3">
      <c r="A138" s="2"/>
      <c r="B138" s="2"/>
      <c r="C138" s="2"/>
      <c r="D138" s="120"/>
      <c r="E138" s="121"/>
      <c r="F138" s="121"/>
      <c r="G138" s="121"/>
      <c r="H138" s="122"/>
      <c r="I138" s="122"/>
      <c r="J138" s="122"/>
      <c r="K138" s="122"/>
      <c r="L138" s="122"/>
      <c r="M138" s="122"/>
      <c r="N138" s="123" t="s">
        <v>1215</v>
      </c>
      <c r="O138" s="76">
        <v>135</v>
      </c>
      <c r="P138" s="123" t="s">
        <v>1229</v>
      </c>
      <c r="Q138" s="123" t="s">
        <v>859</v>
      </c>
      <c r="R138" s="123" t="s">
        <v>1332</v>
      </c>
      <c r="S138" s="76">
        <v>45</v>
      </c>
      <c r="T138" s="72">
        <v>5</v>
      </c>
      <c r="U138" s="122" t="s">
        <v>1333</v>
      </c>
      <c r="V138" s="122" t="s">
        <v>1334</v>
      </c>
      <c r="W138" s="121"/>
      <c r="X138" s="124"/>
      <c r="Y138" s="2"/>
      <c r="Z138" s="2" t="s">
        <v>199</v>
      </c>
      <c r="AA138" s="125"/>
      <c r="AB138" s="125"/>
      <c r="AC138" s="125"/>
      <c r="AD138" s="2"/>
      <c r="AE138" s="125"/>
      <c r="AF138" s="125"/>
      <c r="AG138" s="125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  <c r="AY138" s="125"/>
      <c r="AZ138" s="125"/>
      <c r="BA138" s="125"/>
      <c r="BB138" s="125"/>
      <c r="BC138" s="125"/>
      <c r="BD138" s="125"/>
      <c r="BE138" s="125"/>
      <c r="BF138" s="125"/>
      <c r="BG138" s="125"/>
      <c r="BH138" s="125"/>
      <c r="BI138" s="125"/>
      <c r="BJ138" s="125"/>
      <c r="BK138" s="125"/>
      <c r="BL138" s="125"/>
      <c r="BM138" s="125"/>
      <c r="BN138" s="125"/>
      <c r="BO138" s="125"/>
      <c r="BP138" s="126"/>
      <c r="BQ138" s="127"/>
      <c r="BR138" s="127"/>
      <c r="BS138" s="127"/>
      <c r="BT138" s="127"/>
      <c r="BU138" s="127"/>
      <c r="BV138" s="127"/>
      <c r="BW138" s="128"/>
      <c r="BX138" s="129"/>
    </row>
    <row r="139" spans="1:76" s="13" customFormat="1" ht="20.45" customHeight="1" x14ac:dyDescent="0.3">
      <c r="A139" s="2"/>
      <c r="B139" s="2"/>
      <c r="C139" s="2"/>
      <c r="D139" s="120"/>
      <c r="E139" s="121"/>
      <c r="F139" s="121"/>
      <c r="G139" s="121"/>
      <c r="H139" s="122"/>
      <c r="I139" s="122"/>
      <c r="J139" s="122"/>
      <c r="K139" s="122"/>
      <c r="L139" s="122"/>
      <c r="M139" s="122"/>
      <c r="N139" s="123" t="s">
        <v>1215</v>
      </c>
      <c r="O139" s="76">
        <v>142</v>
      </c>
      <c r="P139" s="123" t="s">
        <v>1251</v>
      </c>
      <c r="Q139" s="123" t="s">
        <v>1252</v>
      </c>
      <c r="R139" s="123" t="s">
        <v>1861</v>
      </c>
      <c r="S139" s="76">
        <v>32</v>
      </c>
      <c r="T139" s="72">
        <v>6</v>
      </c>
      <c r="U139" s="122" t="s">
        <v>1262</v>
      </c>
      <c r="V139" s="122" t="s">
        <v>1263</v>
      </c>
      <c r="W139" s="121"/>
      <c r="X139" s="124"/>
      <c r="Y139" s="2"/>
      <c r="Z139" s="2" t="s">
        <v>1798</v>
      </c>
      <c r="AA139" s="125"/>
      <c r="AB139" s="125"/>
      <c r="AC139" s="125"/>
      <c r="AD139" s="2">
        <f t="shared" si="39"/>
        <v>0</v>
      </c>
      <c r="AE139" s="125"/>
      <c r="AF139" s="125"/>
      <c r="AG139" s="125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  <c r="AY139" s="125"/>
      <c r="AZ139" s="125"/>
      <c r="BA139" s="125"/>
      <c r="BB139" s="125"/>
      <c r="BC139" s="125"/>
      <c r="BD139" s="125"/>
      <c r="BE139" s="125"/>
      <c r="BF139" s="125"/>
      <c r="BG139" s="125"/>
      <c r="BH139" s="125"/>
      <c r="BI139" s="125"/>
      <c r="BJ139" s="125"/>
      <c r="BK139" s="125"/>
      <c r="BL139" s="125"/>
      <c r="BM139" s="125"/>
      <c r="BN139" s="125"/>
      <c r="BO139" s="125"/>
      <c r="BP139" s="126"/>
      <c r="BQ139" s="127"/>
      <c r="BR139" s="127"/>
      <c r="BS139" s="127"/>
      <c r="BT139" s="127"/>
      <c r="BU139" s="127"/>
      <c r="BV139" s="127"/>
      <c r="BW139" s="128"/>
      <c r="BX139" s="129"/>
    </row>
    <row r="140" spans="1:76" s="13" customFormat="1" ht="20.45" customHeight="1" x14ac:dyDescent="0.3">
      <c r="A140" s="2"/>
      <c r="B140" s="2"/>
      <c r="C140" s="2"/>
      <c r="D140" s="120"/>
      <c r="E140" s="121"/>
      <c r="F140" s="121"/>
      <c r="G140" s="121"/>
      <c r="H140" s="122"/>
      <c r="I140" s="122"/>
      <c r="J140" s="122"/>
      <c r="K140" s="122"/>
      <c r="L140" s="122"/>
      <c r="M140" s="122"/>
      <c r="N140" s="123" t="s">
        <v>1215</v>
      </c>
      <c r="O140" s="76">
        <v>143</v>
      </c>
      <c r="P140" s="123" t="s">
        <v>1251</v>
      </c>
      <c r="Q140" s="123" t="s">
        <v>1252</v>
      </c>
      <c r="R140" s="123" t="s">
        <v>1264</v>
      </c>
      <c r="S140" s="76">
        <v>32</v>
      </c>
      <c r="T140" s="72">
        <v>7</v>
      </c>
      <c r="U140" s="122" t="s">
        <v>1265</v>
      </c>
      <c r="V140" s="122" t="s">
        <v>1266</v>
      </c>
      <c r="W140" s="121"/>
      <c r="X140" s="124"/>
      <c r="Y140" s="2"/>
      <c r="Z140" s="2" t="s">
        <v>199</v>
      </c>
      <c r="AA140" s="125"/>
      <c r="AB140" s="125"/>
      <c r="AC140" s="125"/>
      <c r="AD140" s="2">
        <f t="shared" si="39"/>
        <v>0</v>
      </c>
      <c r="AE140" s="125"/>
      <c r="AF140" s="125"/>
      <c r="AG140" s="125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125"/>
      <c r="BN140" s="125"/>
      <c r="BO140" s="125"/>
      <c r="BP140" s="126"/>
      <c r="BQ140" s="127"/>
      <c r="BR140" s="127"/>
      <c r="BS140" s="127"/>
      <c r="BT140" s="127"/>
      <c r="BU140" s="127"/>
      <c r="BV140" s="127"/>
      <c r="BW140" s="128"/>
      <c r="BX140" s="129"/>
    </row>
    <row r="141" spans="1:76" s="13" customFormat="1" ht="20.45" customHeight="1" x14ac:dyDescent="0.3">
      <c r="A141" s="2"/>
      <c r="B141" s="2"/>
      <c r="C141" s="2"/>
      <c r="D141" s="120"/>
      <c r="E141" s="121"/>
      <c r="F141" s="121"/>
      <c r="G141" s="121"/>
      <c r="H141" s="122"/>
      <c r="I141" s="122"/>
      <c r="J141" s="122"/>
      <c r="K141" s="122"/>
      <c r="L141" s="122"/>
      <c r="M141" s="122"/>
      <c r="N141" s="123" t="s">
        <v>1215</v>
      </c>
      <c r="O141" s="76">
        <v>144</v>
      </c>
      <c r="P141" s="123" t="s">
        <v>1251</v>
      </c>
      <c r="Q141" s="123" t="s">
        <v>1252</v>
      </c>
      <c r="R141" s="123" t="s">
        <v>1319</v>
      </c>
      <c r="S141" s="76">
        <v>40</v>
      </c>
      <c r="T141" s="72">
        <v>1</v>
      </c>
      <c r="U141" s="122" t="s">
        <v>1320</v>
      </c>
      <c r="V141" s="122" t="s">
        <v>1321</v>
      </c>
      <c r="W141" s="121"/>
      <c r="X141" s="124"/>
      <c r="Y141" s="2"/>
      <c r="Z141" s="2" t="s">
        <v>199</v>
      </c>
      <c r="AA141" s="125"/>
      <c r="AB141" s="125"/>
      <c r="AC141" s="125"/>
      <c r="AD141" s="2">
        <f t="shared" si="39"/>
        <v>0</v>
      </c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  <c r="AY141" s="125"/>
      <c r="AZ141" s="125"/>
      <c r="BA141" s="125"/>
      <c r="BB141" s="125"/>
      <c r="BC141" s="125"/>
      <c r="BD141" s="125"/>
      <c r="BE141" s="125"/>
      <c r="BF141" s="125"/>
      <c r="BG141" s="125"/>
      <c r="BH141" s="125"/>
      <c r="BI141" s="125"/>
      <c r="BJ141" s="125"/>
      <c r="BK141" s="125"/>
      <c r="BL141" s="125"/>
      <c r="BM141" s="125"/>
      <c r="BN141" s="125"/>
      <c r="BO141" s="125"/>
      <c r="BP141" s="126"/>
      <c r="BQ141" s="127"/>
      <c r="BR141" s="127"/>
      <c r="BS141" s="127"/>
      <c r="BT141" s="127"/>
      <c r="BU141" s="127"/>
      <c r="BV141" s="127"/>
      <c r="BW141" s="128"/>
      <c r="BX141" s="129"/>
    </row>
    <row r="142" spans="1:76" s="13" customFormat="1" ht="20.45" customHeight="1" x14ac:dyDescent="0.3">
      <c r="A142" s="2"/>
      <c r="B142" s="2"/>
      <c r="C142" s="2"/>
      <c r="D142" s="120"/>
      <c r="E142" s="121"/>
      <c r="F142" s="121"/>
      <c r="G142" s="121"/>
      <c r="H142" s="122"/>
      <c r="I142" s="122"/>
      <c r="J142" s="122"/>
      <c r="K142" s="122"/>
      <c r="L142" s="122"/>
      <c r="M142" s="122"/>
      <c r="N142" s="123" t="s">
        <v>1215</v>
      </c>
      <c r="O142" s="76">
        <v>145</v>
      </c>
      <c r="P142" s="123" t="s">
        <v>1251</v>
      </c>
      <c r="Q142" s="123" t="s">
        <v>1252</v>
      </c>
      <c r="R142" s="123" t="s">
        <v>1322</v>
      </c>
      <c r="S142" s="76">
        <v>40</v>
      </c>
      <c r="T142" s="72">
        <v>1</v>
      </c>
      <c r="U142" s="122" t="s">
        <v>1323</v>
      </c>
      <c r="V142" s="122" t="s">
        <v>1324</v>
      </c>
      <c r="W142" s="121"/>
      <c r="X142" s="124"/>
      <c r="Y142" s="2"/>
      <c r="Z142" s="2" t="s">
        <v>199</v>
      </c>
      <c r="AA142" s="125"/>
      <c r="AB142" s="125"/>
      <c r="AC142" s="125"/>
      <c r="AD142" s="2">
        <f t="shared" si="39"/>
        <v>0</v>
      </c>
      <c r="AE142" s="125"/>
      <c r="AF142" s="125"/>
      <c r="AG142" s="125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  <c r="AY142" s="125"/>
      <c r="AZ142" s="125"/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5"/>
      <c r="BO142" s="125"/>
      <c r="BP142" s="126"/>
      <c r="BQ142" s="127"/>
      <c r="BR142" s="127"/>
      <c r="BS142" s="127"/>
      <c r="BT142" s="127"/>
      <c r="BU142" s="127"/>
      <c r="BV142" s="127"/>
      <c r="BW142" s="128"/>
      <c r="BX142" s="129"/>
    </row>
    <row r="143" spans="1:76" s="13" customFormat="1" ht="20.45" customHeight="1" x14ac:dyDescent="0.3">
      <c r="A143" s="2"/>
      <c r="B143" s="2"/>
      <c r="C143" s="2"/>
      <c r="D143" s="120"/>
      <c r="E143" s="121"/>
      <c r="F143" s="121"/>
      <c r="G143" s="121"/>
      <c r="H143" s="122"/>
      <c r="I143" s="122"/>
      <c r="J143" s="122"/>
      <c r="K143" s="122"/>
      <c r="L143" s="122"/>
      <c r="M143" s="122"/>
      <c r="N143" s="123" t="s">
        <v>1215</v>
      </c>
      <c r="O143" s="76">
        <v>147</v>
      </c>
      <c r="P143" s="123" t="s">
        <v>1251</v>
      </c>
      <c r="Q143" s="123" t="s">
        <v>1252</v>
      </c>
      <c r="R143" s="123" t="s">
        <v>1339</v>
      </c>
      <c r="S143" s="76">
        <v>77</v>
      </c>
      <c r="T143" s="72">
        <v>1</v>
      </c>
      <c r="U143" s="122" t="s">
        <v>1340</v>
      </c>
      <c r="V143" s="122" t="s">
        <v>1341</v>
      </c>
      <c r="W143" s="121"/>
      <c r="X143" s="124"/>
      <c r="Y143" s="2"/>
      <c r="Z143" s="2" t="s">
        <v>1798</v>
      </c>
      <c r="AA143" s="125"/>
      <c r="AB143" s="125"/>
      <c r="AC143" s="125"/>
      <c r="AD143" s="2">
        <f t="shared" si="39"/>
        <v>0</v>
      </c>
      <c r="AE143" s="125"/>
      <c r="AF143" s="125"/>
      <c r="AG143" s="125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125"/>
      <c r="BN143" s="125"/>
      <c r="BO143" s="125"/>
      <c r="BP143" s="126"/>
      <c r="BQ143" s="127"/>
      <c r="BR143" s="127"/>
      <c r="BS143" s="127"/>
      <c r="BT143" s="127"/>
      <c r="BU143" s="127"/>
      <c r="BV143" s="127"/>
      <c r="BW143" s="128"/>
      <c r="BX143" s="129"/>
    </row>
    <row r="144" spans="1:76" s="13" customFormat="1" ht="20.45" customHeight="1" x14ac:dyDescent="0.3">
      <c r="A144" s="2"/>
      <c r="B144" s="2"/>
      <c r="C144" s="2"/>
      <c r="D144" s="120"/>
      <c r="E144" s="121"/>
      <c r="F144" s="121"/>
      <c r="G144" s="121"/>
      <c r="H144" s="122"/>
      <c r="I144" s="122"/>
      <c r="J144" s="122"/>
      <c r="K144" s="122"/>
      <c r="L144" s="122"/>
      <c r="M144" s="122"/>
      <c r="N144" s="123" t="s">
        <v>1215</v>
      </c>
      <c r="O144" s="76">
        <v>148</v>
      </c>
      <c r="P144" s="123" t="s">
        <v>1251</v>
      </c>
      <c r="Q144" s="123" t="s">
        <v>1252</v>
      </c>
      <c r="R144" s="123" t="s">
        <v>1342</v>
      </c>
      <c r="S144" s="76">
        <v>77</v>
      </c>
      <c r="T144" s="72">
        <v>1</v>
      </c>
      <c r="U144" s="122" t="s">
        <v>1343</v>
      </c>
      <c r="V144" s="122" t="s">
        <v>1344</v>
      </c>
      <c r="W144" s="121"/>
      <c r="X144" s="124"/>
      <c r="Y144" s="2"/>
      <c r="Z144" s="2" t="s">
        <v>199</v>
      </c>
      <c r="AA144" s="125"/>
      <c r="AB144" s="125"/>
      <c r="AC144" s="125"/>
      <c r="AD144" s="2">
        <f t="shared" si="39"/>
        <v>0</v>
      </c>
      <c r="AE144" s="125"/>
      <c r="AF144" s="125"/>
      <c r="AG144" s="125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  <c r="AY144" s="125"/>
      <c r="AZ144" s="125"/>
      <c r="BA144" s="125"/>
      <c r="BB144" s="125"/>
      <c r="BC144" s="125"/>
      <c r="BD144" s="125"/>
      <c r="BE144" s="125"/>
      <c r="BF144" s="125"/>
      <c r="BG144" s="125"/>
      <c r="BH144" s="125"/>
      <c r="BI144" s="125"/>
      <c r="BJ144" s="125"/>
      <c r="BK144" s="125"/>
      <c r="BL144" s="125"/>
      <c r="BM144" s="125"/>
      <c r="BN144" s="125"/>
      <c r="BO144" s="125"/>
      <c r="BP144" s="126"/>
      <c r="BQ144" s="127"/>
      <c r="BR144" s="127"/>
      <c r="BS144" s="127"/>
      <c r="BT144" s="127"/>
      <c r="BU144" s="127"/>
      <c r="BV144" s="127"/>
      <c r="BW144" s="128"/>
      <c r="BX144" s="129"/>
    </row>
    <row r="145" spans="1:77" s="13" customFormat="1" ht="20.45" customHeight="1" x14ac:dyDescent="0.3">
      <c r="A145" s="147">
        <v>71</v>
      </c>
      <c r="B145" s="2" t="s">
        <v>139</v>
      </c>
      <c r="C145" s="147" t="s">
        <v>361</v>
      </c>
      <c r="D145" s="147" t="s">
        <v>0</v>
      </c>
      <c r="E145" s="148" t="s">
        <v>140</v>
      </c>
      <c r="F145" s="147" t="s">
        <v>412</v>
      </c>
      <c r="G145" s="148">
        <v>1</v>
      </c>
      <c r="H145" s="149">
        <v>2</v>
      </c>
      <c r="I145" s="150" t="s">
        <v>365</v>
      </c>
      <c r="J145" s="150" t="s">
        <v>366</v>
      </c>
      <c r="K145" s="149">
        <v>2</v>
      </c>
      <c r="L145" s="150" t="s">
        <v>365</v>
      </c>
      <c r="M145" s="150" t="s">
        <v>366</v>
      </c>
      <c r="N145" s="148" t="s">
        <v>1090</v>
      </c>
      <c r="O145" s="151">
        <v>100</v>
      </c>
      <c r="P145" s="148" t="s">
        <v>1158</v>
      </c>
      <c r="Q145" s="148" t="s">
        <v>1095</v>
      </c>
      <c r="R145" s="148" t="s">
        <v>1165</v>
      </c>
      <c r="S145" s="148" t="s">
        <v>1166</v>
      </c>
      <c r="T145" s="152">
        <v>2</v>
      </c>
      <c r="U145" s="150" t="s">
        <v>1167</v>
      </c>
      <c r="V145" s="150" t="s">
        <v>1168</v>
      </c>
      <c r="W145" s="10" t="s">
        <v>765</v>
      </c>
      <c r="X145" s="10" t="s">
        <v>769</v>
      </c>
      <c r="Y145" s="148" t="s">
        <v>1</v>
      </c>
      <c r="Z145" s="148" t="s">
        <v>199</v>
      </c>
      <c r="AA145" s="2">
        <f t="shared" ref="AA145:AA171" si="40">SUM(AB145,AF145)</f>
        <v>0</v>
      </c>
      <c r="AB145" s="11"/>
      <c r="AC145" s="2"/>
      <c r="AD145" s="2">
        <f t="shared" si="39"/>
        <v>0</v>
      </c>
      <c r="AE145" s="11"/>
      <c r="AF145" s="11"/>
      <c r="AG145" s="11"/>
      <c r="AH145" s="11">
        <f t="shared" ref="AH145:AH172" si="41">SUM(AI145,AJ145)</f>
        <v>0</v>
      </c>
      <c r="AI145" s="11"/>
      <c r="AJ145" s="11"/>
      <c r="AK145" s="2">
        <f>SUM(AL145:AS145)</f>
        <v>0</v>
      </c>
      <c r="AL145" s="11"/>
      <c r="AM145" s="11"/>
      <c r="AN145" s="11"/>
      <c r="AO145" s="11"/>
      <c r="AP145" s="11"/>
      <c r="AQ145" s="11"/>
      <c r="AR145" s="11"/>
      <c r="AS145" s="11"/>
      <c r="AT145" s="2">
        <f>SUM(AU145:BB145)</f>
        <v>0</v>
      </c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6"/>
      <c r="BQ145" s="117"/>
      <c r="BR145" s="117"/>
      <c r="BS145" s="117"/>
      <c r="BT145" s="117"/>
      <c r="BU145" s="117"/>
      <c r="BV145" s="117"/>
      <c r="BW145" s="2"/>
      <c r="BX145" s="5"/>
      <c r="BY145" s="5"/>
    </row>
    <row r="146" spans="1:77" s="13" customFormat="1" ht="20.45" customHeight="1" x14ac:dyDescent="0.3">
      <c r="A146" s="147">
        <v>72</v>
      </c>
      <c r="B146" s="2" t="s">
        <v>139</v>
      </c>
      <c r="C146" s="147" t="s">
        <v>361</v>
      </c>
      <c r="D146" s="147" t="s">
        <v>0</v>
      </c>
      <c r="E146" s="148" t="s">
        <v>141</v>
      </c>
      <c r="F146" s="147" t="s">
        <v>412</v>
      </c>
      <c r="G146" s="148">
        <v>17</v>
      </c>
      <c r="H146" s="149">
        <v>3</v>
      </c>
      <c r="I146" s="150" t="s">
        <v>367</v>
      </c>
      <c r="J146" s="150" t="s">
        <v>368</v>
      </c>
      <c r="K146" s="149">
        <v>3</v>
      </c>
      <c r="L146" s="150" t="s">
        <v>367</v>
      </c>
      <c r="M146" s="150" t="s">
        <v>368</v>
      </c>
      <c r="N146" s="148" t="s">
        <v>1090</v>
      </c>
      <c r="O146" s="148" t="s">
        <v>1179</v>
      </c>
      <c r="P146" s="148" t="s">
        <v>1158</v>
      </c>
      <c r="Q146" s="148" t="s">
        <v>1095</v>
      </c>
      <c r="R146" s="148" t="s">
        <v>1196</v>
      </c>
      <c r="S146" s="148" t="s">
        <v>1197</v>
      </c>
      <c r="T146" s="152">
        <v>2</v>
      </c>
      <c r="U146" s="150" t="s">
        <v>1198</v>
      </c>
      <c r="V146" s="150" t="s">
        <v>1199</v>
      </c>
      <c r="W146" s="148" t="s">
        <v>807</v>
      </c>
      <c r="X146" s="148" t="s">
        <v>806</v>
      </c>
      <c r="Y146" s="148" t="s">
        <v>1</v>
      </c>
      <c r="Z146" s="148" t="s">
        <v>199</v>
      </c>
      <c r="AA146" s="2">
        <f t="shared" si="40"/>
        <v>0</v>
      </c>
      <c r="AB146" s="2"/>
      <c r="AC146" s="2"/>
      <c r="AD146" s="2">
        <f t="shared" si="39"/>
        <v>0</v>
      </c>
      <c r="AE146" s="2"/>
      <c r="AF146" s="2"/>
      <c r="AG146" s="2"/>
      <c r="AH146" s="2">
        <f t="shared" si="41"/>
        <v>0</v>
      </c>
      <c r="AI146" s="2"/>
      <c r="AJ146" s="2"/>
      <c r="AK146" s="2">
        <f t="shared" ref="AK146:AK172" si="42">SUM(AL146:AS146)</f>
        <v>0</v>
      </c>
      <c r="AL146" s="2"/>
      <c r="AM146" s="2"/>
      <c r="AN146" s="2"/>
      <c r="AO146" s="2"/>
      <c r="AP146" s="2"/>
      <c r="AQ146" s="2"/>
      <c r="AR146" s="2"/>
      <c r="AS146" s="2"/>
      <c r="AT146" s="2">
        <f t="shared" ref="AT146:AT172" si="43">SUM(AU146:BB146)</f>
        <v>0</v>
      </c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116"/>
      <c r="BQ146" s="117"/>
      <c r="BR146" s="117"/>
      <c r="BS146" s="117"/>
      <c r="BT146" s="117"/>
      <c r="BU146" s="117"/>
      <c r="BV146" s="117"/>
      <c r="BW146" s="2" t="s">
        <v>1736</v>
      </c>
    </row>
    <row r="147" spans="1:77" s="13" customFormat="1" ht="20.45" customHeight="1" x14ac:dyDescent="0.3">
      <c r="A147" s="147">
        <v>73</v>
      </c>
      <c r="B147" s="2" t="s">
        <v>139</v>
      </c>
      <c r="C147" s="147" t="s">
        <v>361</v>
      </c>
      <c r="D147" s="147" t="s">
        <v>0</v>
      </c>
      <c r="E147" s="148" t="s">
        <v>142</v>
      </c>
      <c r="F147" s="147" t="s">
        <v>412</v>
      </c>
      <c r="G147" s="148">
        <v>23</v>
      </c>
      <c r="H147" s="149">
        <v>3</v>
      </c>
      <c r="I147" s="150" t="s">
        <v>369</v>
      </c>
      <c r="J147" s="150" t="s">
        <v>370</v>
      </c>
      <c r="K147" s="149">
        <v>3</v>
      </c>
      <c r="L147" s="150" t="s">
        <v>370</v>
      </c>
      <c r="M147" s="150" t="s">
        <v>369</v>
      </c>
      <c r="N147" s="148" t="s">
        <v>1211</v>
      </c>
      <c r="O147" s="148" t="s">
        <v>1799</v>
      </c>
      <c r="P147" s="148" t="s">
        <v>1158</v>
      </c>
      <c r="Q147" s="148" t="s">
        <v>859</v>
      </c>
      <c r="R147" s="148" t="s">
        <v>1240</v>
      </c>
      <c r="S147" s="148" t="s">
        <v>1241</v>
      </c>
      <c r="T147" s="152">
        <v>6</v>
      </c>
      <c r="U147" s="150" t="s">
        <v>1242</v>
      </c>
      <c r="V147" s="150" t="s">
        <v>1243</v>
      </c>
      <c r="W147" s="10" t="s">
        <v>765</v>
      </c>
      <c r="X147" s="10" t="s">
        <v>766</v>
      </c>
      <c r="Y147" s="148" t="s">
        <v>2</v>
      </c>
      <c r="Z147" s="148" t="s">
        <v>199</v>
      </c>
      <c r="AA147" s="2">
        <f t="shared" si="40"/>
        <v>0</v>
      </c>
      <c r="AB147" s="11"/>
      <c r="AC147" s="2"/>
      <c r="AD147" s="2">
        <f t="shared" si="39"/>
        <v>0</v>
      </c>
      <c r="AE147" s="11"/>
      <c r="AF147" s="11"/>
      <c r="AG147" s="11"/>
      <c r="AH147" s="11">
        <f t="shared" si="41"/>
        <v>0</v>
      </c>
      <c r="AI147" s="11"/>
      <c r="AJ147" s="11"/>
      <c r="AK147" s="2">
        <f t="shared" si="42"/>
        <v>0</v>
      </c>
      <c r="AL147" s="11"/>
      <c r="AM147" s="11"/>
      <c r="AN147" s="11"/>
      <c r="AO147" s="11"/>
      <c r="AP147" s="11"/>
      <c r="AQ147" s="11"/>
      <c r="AR147" s="11"/>
      <c r="AS147" s="11"/>
      <c r="AT147" s="2">
        <f t="shared" si="43"/>
        <v>0</v>
      </c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6"/>
      <c r="BQ147" s="117"/>
      <c r="BR147" s="117"/>
      <c r="BS147" s="117"/>
      <c r="BT147" s="117"/>
      <c r="BU147" s="117"/>
      <c r="BV147" s="117"/>
      <c r="BW147" s="2"/>
      <c r="BX147" s="5"/>
      <c r="BY147" s="5"/>
    </row>
    <row r="148" spans="1:77" s="178" customFormat="1" ht="20.45" customHeight="1" x14ac:dyDescent="0.3">
      <c r="A148" s="167">
        <v>74</v>
      </c>
      <c r="B148" s="168" t="s">
        <v>139</v>
      </c>
      <c r="C148" s="169" t="s">
        <v>362</v>
      </c>
      <c r="D148" s="169" t="s">
        <v>0</v>
      </c>
      <c r="E148" s="170" t="s">
        <v>143</v>
      </c>
      <c r="F148" s="169" t="s">
        <v>412</v>
      </c>
      <c r="G148" s="170">
        <v>38</v>
      </c>
      <c r="H148" s="171">
        <v>3</v>
      </c>
      <c r="I148" s="172" t="s">
        <v>371</v>
      </c>
      <c r="J148" s="172" t="s">
        <v>372</v>
      </c>
      <c r="K148" s="171">
        <v>0</v>
      </c>
      <c r="L148" s="172" t="s">
        <v>808</v>
      </c>
      <c r="M148" s="172" t="s">
        <v>808</v>
      </c>
      <c r="N148" s="173" t="s">
        <v>1211</v>
      </c>
      <c r="O148" s="173" t="s">
        <v>1849</v>
      </c>
      <c r="P148" s="173" t="s">
        <v>1169</v>
      </c>
      <c r="Q148" s="173" t="s">
        <v>859</v>
      </c>
      <c r="R148" s="173" t="s">
        <v>1306</v>
      </c>
      <c r="S148" s="173" t="s">
        <v>1307</v>
      </c>
      <c r="T148" s="174">
        <v>12</v>
      </c>
      <c r="U148" s="175" t="s">
        <v>1308</v>
      </c>
      <c r="V148" s="175" t="s">
        <v>1309</v>
      </c>
      <c r="W148" s="170"/>
      <c r="X148" s="170"/>
      <c r="Y148" s="170" t="s">
        <v>3</v>
      </c>
      <c r="Z148" s="170" t="s">
        <v>199</v>
      </c>
      <c r="AA148" s="168">
        <f t="shared" si="40"/>
        <v>0</v>
      </c>
      <c r="AB148" s="168"/>
      <c r="AC148" s="3"/>
      <c r="AD148" s="3">
        <f t="shared" si="39"/>
        <v>0</v>
      </c>
      <c r="AE148" s="168"/>
      <c r="AF148" s="168"/>
      <c r="AG148" s="168"/>
      <c r="AH148" s="168">
        <f t="shared" si="41"/>
        <v>0</v>
      </c>
      <c r="AI148" s="168"/>
      <c r="AJ148" s="168"/>
      <c r="AK148" s="168">
        <f t="shared" si="42"/>
        <v>0</v>
      </c>
      <c r="AL148" s="168"/>
      <c r="AM148" s="168"/>
      <c r="AN148" s="168"/>
      <c r="AO148" s="168"/>
      <c r="AP148" s="168"/>
      <c r="AQ148" s="168"/>
      <c r="AR148" s="168"/>
      <c r="AS148" s="168"/>
      <c r="AT148" s="168">
        <f t="shared" si="43"/>
        <v>0</v>
      </c>
      <c r="AU148" s="168"/>
      <c r="AV148" s="168"/>
      <c r="AW148" s="168"/>
      <c r="AX148" s="168"/>
      <c r="AY148" s="168"/>
      <c r="AZ148" s="168"/>
      <c r="BA148" s="168"/>
      <c r="BB148" s="168"/>
      <c r="BC148" s="168"/>
      <c r="BD148" s="168"/>
      <c r="BE148" s="168"/>
      <c r="BF148" s="168"/>
      <c r="BG148" s="168"/>
      <c r="BH148" s="168"/>
      <c r="BI148" s="168"/>
      <c r="BJ148" s="168"/>
      <c r="BK148" s="168"/>
      <c r="BL148" s="168"/>
      <c r="BM148" s="168"/>
      <c r="BN148" s="168"/>
      <c r="BO148" s="168"/>
      <c r="BP148" s="176"/>
      <c r="BQ148" s="177"/>
      <c r="BR148" s="177"/>
      <c r="BS148" s="177"/>
      <c r="BT148" s="177"/>
      <c r="BU148" s="177">
        <v>1</v>
      </c>
      <c r="BV148" s="177"/>
      <c r="BW148" s="281" t="s">
        <v>1737</v>
      </c>
    </row>
    <row r="149" spans="1:77" s="165" customFormat="1" ht="20.45" customHeight="1" x14ac:dyDescent="0.3">
      <c r="A149" s="157">
        <v>75</v>
      </c>
      <c r="B149" s="158" t="s">
        <v>139</v>
      </c>
      <c r="C149" s="159" t="s">
        <v>362</v>
      </c>
      <c r="D149" s="159" t="s">
        <v>0</v>
      </c>
      <c r="E149" s="160" t="s">
        <v>143</v>
      </c>
      <c r="F149" s="159" t="s">
        <v>412</v>
      </c>
      <c r="G149" s="160">
        <v>38</v>
      </c>
      <c r="H149" s="161">
        <v>4.2</v>
      </c>
      <c r="I149" s="162" t="s">
        <v>373</v>
      </c>
      <c r="J149" s="162" t="s">
        <v>374</v>
      </c>
      <c r="K149" s="161">
        <v>12.4</v>
      </c>
      <c r="L149" s="162" t="s">
        <v>371</v>
      </c>
      <c r="M149" s="162" t="s">
        <v>374</v>
      </c>
      <c r="N149" s="160"/>
      <c r="O149" s="160" t="s">
        <v>1849</v>
      </c>
      <c r="P149" s="160" t="s">
        <v>362</v>
      </c>
      <c r="Q149" s="160"/>
      <c r="R149" s="160"/>
      <c r="S149" s="160"/>
      <c r="T149" s="166"/>
      <c r="U149" s="162" t="s">
        <v>1830</v>
      </c>
      <c r="V149" s="162" t="s">
        <v>1829</v>
      </c>
      <c r="W149" s="160" t="s">
        <v>765</v>
      </c>
      <c r="X149" s="160" t="s">
        <v>769</v>
      </c>
      <c r="Y149" s="160" t="s">
        <v>3</v>
      </c>
      <c r="Z149" s="160"/>
      <c r="AA149" s="158">
        <f t="shared" si="40"/>
        <v>0</v>
      </c>
      <c r="AB149" s="158"/>
      <c r="AC149" s="2"/>
      <c r="AD149" s="2">
        <f t="shared" si="39"/>
        <v>0</v>
      </c>
      <c r="AE149" s="158"/>
      <c r="AF149" s="158"/>
      <c r="AG149" s="158"/>
      <c r="AH149" s="158">
        <f t="shared" si="41"/>
        <v>0</v>
      </c>
      <c r="AI149" s="158"/>
      <c r="AJ149" s="158"/>
      <c r="AK149" s="158">
        <f t="shared" si="42"/>
        <v>0</v>
      </c>
      <c r="AL149" s="158"/>
      <c r="AM149" s="158"/>
      <c r="AN149" s="158"/>
      <c r="AO149" s="158"/>
      <c r="AP149" s="158"/>
      <c r="AQ149" s="158"/>
      <c r="AR149" s="158"/>
      <c r="AS149" s="158"/>
      <c r="AT149" s="158">
        <f t="shared" si="43"/>
        <v>0</v>
      </c>
      <c r="AU149" s="158"/>
      <c r="AV149" s="158"/>
      <c r="AW149" s="158"/>
      <c r="AX149" s="158"/>
      <c r="AY149" s="158"/>
      <c r="AZ149" s="158"/>
      <c r="BA149" s="158"/>
      <c r="BB149" s="158"/>
      <c r="BC149" s="158"/>
      <c r="BD149" s="158"/>
      <c r="BE149" s="158"/>
      <c r="BF149" s="158"/>
      <c r="BG149" s="158"/>
      <c r="BH149" s="158"/>
      <c r="BI149" s="158"/>
      <c r="BJ149" s="158"/>
      <c r="BK149" s="158"/>
      <c r="BL149" s="158"/>
      <c r="BM149" s="158"/>
      <c r="BN149" s="158"/>
      <c r="BO149" s="158"/>
      <c r="BP149" s="163"/>
      <c r="BQ149" s="164"/>
      <c r="BR149" s="164"/>
      <c r="BS149" s="164"/>
      <c r="BT149" s="164"/>
      <c r="BU149" s="164"/>
      <c r="BV149" s="164"/>
      <c r="BW149" s="283"/>
    </row>
    <row r="150" spans="1:77" s="13" customFormat="1" ht="20.45" customHeight="1" x14ac:dyDescent="0.3">
      <c r="A150" s="147">
        <v>76</v>
      </c>
      <c r="B150" s="2" t="s">
        <v>139</v>
      </c>
      <c r="C150" s="147" t="s">
        <v>362</v>
      </c>
      <c r="D150" s="147" t="s">
        <v>0</v>
      </c>
      <c r="E150" s="148" t="s">
        <v>144</v>
      </c>
      <c r="F150" s="147" t="s">
        <v>412</v>
      </c>
      <c r="G150" s="148">
        <v>3</v>
      </c>
      <c r="H150" s="149">
        <v>3.5</v>
      </c>
      <c r="I150" s="150" t="s">
        <v>375</v>
      </c>
      <c r="J150" s="150" t="s">
        <v>376</v>
      </c>
      <c r="K150" s="149">
        <v>4.5999999999999996</v>
      </c>
      <c r="L150" s="150" t="s">
        <v>375</v>
      </c>
      <c r="M150" s="150" t="s">
        <v>376</v>
      </c>
      <c r="N150" s="148" t="s">
        <v>1104</v>
      </c>
      <c r="O150" s="148" t="s">
        <v>1847</v>
      </c>
      <c r="P150" s="148" t="s">
        <v>1169</v>
      </c>
      <c r="Q150" s="148" t="s">
        <v>1095</v>
      </c>
      <c r="R150" s="148" t="s">
        <v>1170</v>
      </c>
      <c r="S150" s="148" t="s">
        <v>1171</v>
      </c>
      <c r="T150" s="152">
        <v>4</v>
      </c>
      <c r="U150" s="150" t="s">
        <v>1172</v>
      </c>
      <c r="V150" s="150" t="s">
        <v>1173</v>
      </c>
      <c r="W150" s="10" t="s">
        <v>765</v>
      </c>
      <c r="X150" s="10" t="s">
        <v>769</v>
      </c>
      <c r="Y150" s="148" t="s">
        <v>3</v>
      </c>
      <c r="Z150" s="148" t="s">
        <v>199</v>
      </c>
      <c r="AA150" s="2">
        <f t="shared" si="40"/>
        <v>0</v>
      </c>
      <c r="AB150" s="11"/>
      <c r="AC150" s="2"/>
      <c r="AD150" s="2">
        <f t="shared" si="39"/>
        <v>0</v>
      </c>
      <c r="AE150" s="11"/>
      <c r="AF150" s="11"/>
      <c r="AG150" s="11"/>
      <c r="AH150" s="11">
        <f t="shared" si="41"/>
        <v>0</v>
      </c>
      <c r="AI150" s="11"/>
      <c r="AJ150" s="11"/>
      <c r="AK150" s="2">
        <f t="shared" si="42"/>
        <v>0</v>
      </c>
      <c r="AL150" s="11"/>
      <c r="AM150" s="11"/>
      <c r="AN150" s="11"/>
      <c r="AO150" s="11"/>
      <c r="AP150" s="11"/>
      <c r="AQ150" s="11"/>
      <c r="AR150" s="11"/>
      <c r="AS150" s="11"/>
      <c r="AT150" s="2">
        <f t="shared" si="43"/>
        <v>0</v>
      </c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6"/>
      <c r="BQ150" s="117"/>
      <c r="BR150" s="117"/>
      <c r="BS150" s="117"/>
      <c r="BT150" s="117"/>
      <c r="BU150" s="117"/>
      <c r="BV150" s="117"/>
      <c r="BW150" s="2"/>
      <c r="BX150" s="5"/>
      <c r="BY150" s="5"/>
    </row>
    <row r="151" spans="1:77" s="13" customFormat="1" ht="20.45" customHeight="1" x14ac:dyDescent="0.3">
      <c r="A151" s="147">
        <v>77</v>
      </c>
      <c r="B151" s="2" t="s">
        <v>139</v>
      </c>
      <c r="C151" s="147" t="s">
        <v>362</v>
      </c>
      <c r="D151" s="147" t="s">
        <v>0</v>
      </c>
      <c r="E151" s="148" t="s">
        <v>145</v>
      </c>
      <c r="F151" s="147" t="s">
        <v>412</v>
      </c>
      <c r="G151" s="148">
        <v>34</v>
      </c>
      <c r="H151" s="149">
        <v>3.1</v>
      </c>
      <c r="I151" s="150" t="s">
        <v>377</v>
      </c>
      <c r="J151" s="150" t="s">
        <v>378</v>
      </c>
      <c r="K151" s="149">
        <v>5.2</v>
      </c>
      <c r="L151" s="150" t="s">
        <v>377</v>
      </c>
      <c r="M151" s="150" t="s">
        <v>378</v>
      </c>
      <c r="N151" s="148" t="s">
        <v>1205</v>
      </c>
      <c r="O151" s="148" t="s">
        <v>1801</v>
      </c>
      <c r="P151" s="148" t="s">
        <v>1216</v>
      </c>
      <c r="Q151" s="148" t="s">
        <v>1217</v>
      </c>
      <c r="R151" s="148" t="s">
        <v>1279</v>
      </c>
      <c r="S151" s="148" t="s">
        <v>1270</v>
      </c>
      <c r="T151" s="152">
        <v>4</v>
      </c>
      <c r="U151" s="150" t="s">
        <v>1280</v>
      </c>
      <c r="V151" s="150" t="s">
        <v>1281</v>
      </c>
      <c r="W151" s="10" t="s">
        <v>765</v>
      </c>
      <c r="X151" s="10" t="s">
        <v>769</v>
      </c>
      <c r="Y151" s="148" t="s">
        <v>3</v>
      </c>
      <c r="Z151" s="148" t="s">
        <v>199</v>
      </c>
      <c r="AA151" s="2">
        <f t="shared" si="40"/>
        <v>0</v>
      </c>
      <c r="AB151" s="11"/>
      <c r="AC151" s="2"/>
      <c r="AD151" s="2">
        <f t="shared" si="39"/>
        <v>0</v>
      </c>
      <c r="AE151" s="11"/>
      <c r="AF151" s="11"/>
      <c r="AG151" s="11"/>
      <c r="AH151" s="11">
        <f t="shared" si="41"/>
        <v>0</v>
      </c>
      <c r="AI151" s="11"/>
      <c r="AJ151" s="11"/>
      <c r="AK151" s="2">
        <f t="shared" si="42"/>
        <v>0</v>
      </c>
      <c r="AL151" s="11"/>
      <c r="AM151" s="11"/>
      <c r="AN151" s="11"/>
      <c r="AO151" s="11"/>
      <c r="AP151" s="11"/>
      <c r="AQ151" s="11"/>
      <c r="AR151" s="11"/>
      <c r="AS151" s="11"/>
      <c r="AT151" s="2">
        <f t="shared" si="43"/>
        <v>0</v>
      </c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6"/>
      <c r="BQ151" s="117"/>
      <c r="BR151" s="117"/>
      <c r="BS151" s="117"/>
      <c r="BT151" s="117"/>
      <c r="BU151" s="117"/>
      <c r="BV151" s="117"/>
      <c r="BW151" s="2"/>
      <c r="BX151" s="153"/>
      <c r="BY151" s="153"/>
    </row>
    <row r="152" spans="1:77" s="13" customFormat="1" ht="20.45" customHeight="1" x14ac:dyDescent="0.3">
      <c r="A152" s="147">
        <v>78</v>
      </c>
      <c r="B152" s="2" t="s">
        <v>139</v>
      </c>
      <c r="C152" s="147" t="s">
        <v>362</v>
      </c>
      <c r="D152" s="147" t="s">
        <v>0</v>
      </c>
      <c r="E152" s="148" t="s">
        <v>146</v>
      </c>
      <c r="F152" s="147" t="s">
        <v>412</v>
      </c>
      <c r="G152" s="148">
        <v>5</v>
      </c>
      <c r="H152" s="149">
        <v>5.5</v>
      </c>
      <c r="I152" s="150" t="s">
        <v>379</v>
      </c>
      <c r="J152" s="150" t="s">
        <v>380</v>
      </c>
      <c r="K152" s="149">
        <v>2.8</v>
      </c>
      <c r="L152" s="150" t="s">
        <v>380</v>
      </c>
      <c r="M152" s="150" t="s">
        <v>379</v>
      </c>
      <c r="N152" s="148" t="s">
        <v>1090</v>
      </c>
      <c r="O152" s="148" t="s">
        <v>1200</v>
      </c>
      <c r="P152" s="148" t="s">
        <v>1169</v>
      </c>
      <c r="Q152" s="148" t="s">
        <v>1095</v>
      </c>
      <c r="R152" s="148" t="s">
        <v>1186</v>
      </c>
      <c r="S152" s="148" t="s">
        <v>1187</v>
      </c>
      <c r="T152" s="152">
        <v>4</v>
      </c>
      <c r="U152" s="150" t="s">
        <v>1188</v>
      </c>
      <c r="V152" s="150" t="s">
        <v>1189</v>
      </c>
      <c r="W152" s="10" t="s">
        <v>767</v>
      </c>
      <c r="X152" s="10" t="s">
        <v>770</v>
      </c>
      <c r="Y152" s="148" t="s">
        <v>3</v>
      </c>
      <c r="Z152" s="148" t="s">
        <v>199</v>
      </c>
      <c r="AA152" s="2">
        <f t="shared" si="40"/>
        <v>0</v>
      </c>
      <c r="AB152" s="11"/>
      <c r="AC152" s="2"/>
      <c r="AD152" s="2">
        <f t="shared" si="39"/>
        <v>0</v>
      </c>
      <c r="AE152" s="11"/>
      <c r="AF152" s="11"/>
      <c r="AG152" s="11"/>
      <c r="AH152" s="11">
        <f t="shared" si="41"/>
        <v>0</v>
      </c>
      <c r="AI152" s="11"/>
      <c r="AJ152" s="11"/>
      <c r="AK152" s="2">
        <f t="shared" si="42"/>
        <v>0</v>
      </c>
      <c r="AL152" s="11"/>
      <c r="AM152" s="11"/>
      <c r="AN152" s="11"/>
      <c r="AO152" s="11"/>
      <c r="AP152" s="11"/>
      <c r="AQ152" s="11"/>
      <c r="AR152" s="11"/>
      <c r="AS152" s="11"/>
      <c r="AT152" s="2">
        <f t="shared" si="43"/>
        <v>0</v>
      </c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6"/>
      <c r="BQ152" s="117"/>
      <c r="BR152" s="117"/>
      <c r="BS152" s="117"/>
      <c r="BT152" s="117"/>
      <c r="BU152" s="117"/>
      <c r="BV152" s="117"/>
      <c r="BW152" s="2"/>
      <c r="BX152" s="5"/>
      <c r="BY152" s="5"/>
    </row>
    <row r="153" spans="1:77" s="13" customFormat="1" ht="20.45" customHeight="1" x14ac:dyDescent="0.3">
      <c r="A153" s="147">
        <v>79</v>
      </c>
      <c r="B153" s="2" t="s">
        <v>139</v>
      </c>
      <c r="C153" s="147" t="s">
        <v>362</v>
      </c>
      <c r="D153" s="147" t="s">
        <v>0</v>
      </c>
      <c r="E153" s="148" t="s">
        <v>147</v>
      </c>
      <c r="F153" s="147" t="s">
        <v>412</v>
      </c>
      <c r="G153" s="148">
        <v>36</v>
      </c>
      <c r="H153" s="149">
        <v>2.1</v>
      </c>
      <c r="I153" s="150" t="s">
        <v>381</v>
      </c>
      <c r="J153" s="150" t="s">
        <v>382</v>
      </c>
      <c r="K153" s="149">
        <v>4.5</v>
      </c>
      <c r="L153" s="150" t="s">
        <v>381</v>
      </c>
      <c r="M153" s="150" t="s">
        <v>382</v>
      </c>
      <c r="N153" s="148" t="s">
        <v>1211</v>
      </c>
      <c r="O153" s="148" t="s">
        <v>1802</v>
      </c>
      <c r="P153" s="148" t="s">
        <v>1216</v>
      </c>
      <c r="Q153" s="148" t="s">
        <v>859</v>
      </c>
      <c r="R153" s="148" t="s">
        <v>1297</v>
      </c>
      <c r="S153" s="148" t="s">
        <v>1293</v>
      </c>
      <c r="T153" s="152">
        <v>10.615</v>
      </c>
      <c r="U153" s="150" t="s">
        <v>1298</v>
      </c>
      <c r="V153" s="150" t="s">
        <v>1299</v>
      </c>
      <c r="W153" s="10" t="s">
        <v>767</v>
      </c>
      <c r="X153" s="10" t="s">
        <v>770</v>
      </c>
      <c r="Y153" s="148" t="s">
        <v>3</v>
      </c>
      <c r="Z153" s="148" t="s">
        <v>199</v>
      </c>
      <c r="AA153" s="2">
        <f t="shared" si="40"/>
        <v>0</v>
      </c>
      <c r="AB153" s="11"/>
      <c r="AC153" s="2"/>
      <c r="AD153" s="2">
        <f t="shared" si="39"/>
        <v>0</v>
      </c>
      <c r="AE153" s="11"/>
      <c r="AF153" s="11"/>
      <c r="AG153" s="11"/>
      <c r="AH153" s="11">
        <f t="shared" si="41"/>
        <v>0</v>
      </c>
      <c r="AI153" s="11"/>
      <c r="AJ153" s="11"/>
      <c r="AK153" s="2">
        <f t="shared" si="42"/>
        <v>0</v>
      </c>
      <c r="AL153" s="11"/>
      <c r="AM153" s="11"/>
      <c r="AN153" s="11"/>
      <c r="AO153" s="11"/>
      <c r="AP153" s="11"/>
      <c r="AQ153" s="11"/>
      <c r="AR153" s="11"/>
      <c r="AS153" s="11"/>
      <c r="AT153" s="2">
        <f t="shared" si="43"/>
        <v>0</v>
      </c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6"/>
      <c r="BQ153" s="117"/>
      <c r="BR153" s="117"/>
      <c r="BS153" s="117"/>
      <c r="BT153" s="117"/>
      <c r="BU153" s="117"/>
      <c r="BV153" s="117"/>
      <c r="BW153" s="2"/>
      <c r="BX153" s="5"/>
      <c r="BY153" s="5"/>
    </row>
    <row r="154" spans="1:77" s="97" customFormat="1" ht="20.45" customHeight="1" x14ac:dyDescent="0.3">
      <c r="A154" s="90">
        <v>80</v>
      </c>
      <c r="B154" s="89" t="s">
        <v>139</v>
      </c>
      <c r="C154" s="90" t="s">
        <v>362</v>
      </c>
      <c r="D154" s="90" t="s">
        <v>0</v>
      </c>
      <c r="E154" s="91" t="s">
        <v>148</v>
      </c>
      <c r="F154" s="90" t="s">
        <v>412</v>
      </c>
      <c r="G154" s="91">
        <v>36</v>
      </c>
      <c r="H154" s="154">
        <v>1.5</v>
      </c>
      <c r="I154" s="155" t="s">
        <v>383</v>
      </c>
      <c r="J154" s="155" t="s">
        <v>384</v>
      </c>
      <c r="K154" s="154">
        <v>1.5</v>
      </c>
      <c r="L154" s="155" t="s">
        <v>383</v>
      </c>
      <c r="M154" s="155" t="s">
        <v>384</v>
      </c>
      <c r="N154" s="91" t="s">
        <v>1211</v>
      </c>
      <c r="O154" s="91" t="s">
        <v>1848</v>
      </c>
      <c r="P154" s="91" t="s">
        <v>1216</v>
      </c>
      <c r="Q154" s="91" t="s">
        <v>1217</v>
      </c>
      <c r="R154" s="91" t="s">
        <v>1292</v>
      </c>
      <c r="S154" s="91" t="s">
        <v>1293</v>
      </c>
      <c r="T154" s="156">
        <v>10</v>
      </c>
      <c r="U154" s="155" t="s">
        <v>1294</v>
      </c>
      <c r="V154" s="155" t="s">
        <v>1295</v>
      </c>
      <c r="W154" s="91"/>
      <c r="X154" s="91"/>
      <c r="Y154" s="91" t="s">
        <v>1</v>
      </c>
      <c r="Z154" s="91" t="s">
        <v>199</v>
      </c>
      <c r="AA154" s="89">
        <f t="shared" si="40"/>
        <v>0</v>
      </c>
      <c r="AB154" s="89"/>
      <c r="AC154" s="2"/>
      <c r="AD154" s="2">
        <f t="shared" si="39"/>
        <v>0</v>
      </c>
      <c r="AE154" s="89"/>
      <c r="AF154" s="89"/>
      <c r="AG154" s="89"/>
      <c r="AH154" s="89">
        <f t="shared" si="41"/>
        <v>0</v>
      </c>
      <c r="AI154" s="89"/>
      <c r="AJ154" s="89"/>
      <c r="AK154" s="89">
        <f t="shared" si="42"/>
        <v>0</v>
      </c>
      <c r="AL154" s="89"/>
      <c r="AM154" s="89"/>
      <c r="AN154" s="89"/>
      <c r="AO154" s="89"/>
      <c r="AP154" s="89"/>
      <c r="AQ154" s="89"/>
      <c r="AR154" s="89"/>
      <c r="AS154" s="89"/>
      <c r="AT154" s="89">
        <f t="shared" si="43"/>
        <v>0</v>
      </c>
      <c r="AU154" s="89"/>
      <c r="AV154" s="89"/>
      <c r="AW154" s="89"/>
      <c r="AX154" s="89"/>
      <c r="AY154" s="89"/>
      <c r="AZ154" s="89"/>
      <c r="BA154" s="89"/>
      <c r="BB154" s="89"/>
      <c r="BC154" s="89"/>
      <c r="BD154" s="89"/>
      <c r="BE154" s="89"/>
      <c r="BF154" s="89"/>
      <c r="BG154" s="89"/>
      <c r="BH154" s="89"/>
      <c r="BI154" s="89"/>
      <c r="BJ154" s="89"/>
      <c r="BK154" s="89"/>
      <c r="BL154" s="89"/>
      <c r="BM154" s="89"/>
      <c r="BN154" s="89"/>
      <c r="BO154" s="89"/>
      <c r="BP154" s="95"/>
      <c r="BQ154" s="96">
        <v>1</v>
      </c>
      <c r="BR154" s="96"/>
      <c r="BS154" s="96"/>
      <c r="BT154" s="96"/>
      <c r="BU154" s="96"/>
      <c r="BV154" s="96"/>
      <c r="BW154" s="89" t="s">
        <v>1733</v>
      </c>
    </row>
    <row r="155" spans="1:77" s="189" customFormat="1" ht="20.45" customHeight="1" x14ac:dyDescent="0.3">
      <c r="A155" s="179">
        <v>81</v>
      </c>
      <c r="B155" s="180" t="s">
        <v>139</v>
      </c>
      <c r="C155" s="179" t="s">
        <v>363</v>
      </c>
      <c r="D155" s="179" t="s">
        <v>0</v>
      </c>
      <c r="E155" s="181" t="s">
        <v>149</v>
      </c>
      <c r="F155" s="179" t="s">
        <v>412</v>
      </c>
      <c r="G155" s="181">
        <v>34</v>
      </c>
      <c r="H155" s="182">
        <v>2.2000000000000002</v>
      </c>
      <c r="I155" s="183" t="s">
        <v>385</v>
      </c>
      <c r="J155" s="183" t="s">
        <v>386</v>
      </c>
      <c r="K155" s="182">
        <v>2.2000000000000002</v>
      </c>
      <c r="L155" s="183" t="s">
        <v>385</v>
      </c>
      <c r="M155" s="183" t="s">
        <v>386</v>
      </c>
      <c r="N155" s="184" t="s">
        <v>1211</v>
      </c>
      <c r="O155" s="184" t="s">
        <v>1804</v>
      </c>
      <c r="P155" s="184" t="s">
        <v>1222</v>
      </c>
      <c r="Q155" s="184" t="s">
        <v>859</v>
      </c>
      <c r="R155" s="184" t="s">
        <v>1269</v>
      </c>
      <c r="S155" s="184" t="s">
        <v>1270</v>
      </c>
      <c r="T155" s="185">
        <v>11</v>
      </c>
      <c r="U155" s="186" t="s">
        <v>1271</v>
      </c>
      <c r="V155" s="186" t="s">
        <v>1272</v>
      </c>
      <c r="W155" s="181"/>
      <c r="X155" s="181"/>
      <c r="Y155" s="181" t="s">
        <v>1</v>
      </c>
      <c r="Z155" s="181" t="s">
        <v>199</v>
      </c>
      <c r="AA155" s="180">
        <f t="shared" si="40"/>
        <v>0</v>
      </c>
      <c r="AB155" s="180"/>
      <c r="AC155" s="3"/>
      <c r="AD155" s="3">
        <f t="shared" si="39"/>
        <v>0</v>
      </c>
      <c r="AE155" s="180"/>
      <c r="AF155" s="180"/>
      <c r="AG155" s="180"/>
      <c r="AH155" s="180">
        <f t="shared" si="41"/>
        <v>0</v>
      </c>
      <c r="AI155" s="180"/>
      <c r="AJ155" s="180"/>
      <c r="AK155" s="180">
        <f t="shared" si="42"/>
        <v>0</v>
      </c>
      <c r="AL155" s="180"/>
      <c r="AM155" s="180"/>
      <c r="AN155" s="180"/>
      <c r="AO155" s="180"/>
      <c r="AP155" s="180"/>
      <c r="AQ155" s="180"/>
      <c r="AR155" s="180"/>
      <c r="AS155" s="180"/>
      <c r="AT155" s="180">
        <f t="shared" si="43"/>
        <v>0</v>
      </c>
      <c r="AU155" s="180"/>
      <c r="AV155" s="180"/>
      <c r="AW155" s="180"/>
      <c r="AX155" s="180"/>
      <c r="AY155" s="180"/>
      <c r="AZ155" s="180"/>
      <c r="BA155" s="180"/>
      <c r="BB155" s="180"/>
      <c r="BC155" s="180"/>
      <c r="BD155" s="180"/>
      <c r="BE155" s="180"/>
      <c r="BF155" s="180"/>
      <c r="BG155" s="180"/>
      <c r="BH155" s="180"/>
      <c r="BI155" s="180"/>
      <c r="BJ155" s="180"/>
      <c r="BK155" s="180"/>
      <c r="BL155" s="180"/>
      <c r="BM155" s="180"/>
      <c r="BN155" s="180"/>
      <c r="BO155" s="180"/>
      <c r="BP155" s="187"/>
      <c r="BQ155" s="188">
        <v>1</v>
      </c>
      <c r="BR155" s="188"/>
      <c r="BS155" s="188"/>
      <c r="BT155" s="188"/>
      <c r="BU155" s="188"/>
      <c r="BV155" s="188"/>
      <c r="BW155" s="180" t="s">
        <v>1733</v>
      </c>
    </row>
    <row r="156" spans="1:77" s="13" customFormat="1" ht="20.45" customHeight="1" x14ac:dyDescent="0.3">
      <c r="A156" s="147">
        <v>82</v>
      </c>
      <c r="B156" s="2" t="s">
        <v>139</v>
      </c>
      <c r="C156" s="147" t="s">
        <v>363</v>
      </c>
      <c r="D156" s="147" t="s">
        <v>0</v>
      </c>
      <c r="E156" s="148" t="s">
        <v>150</v>
      </c>
      <c r="F156" s="147" t="s">
        <v>412</v>
      </c>
      <c r="G156" s="148">
        <v>34</v>
      </c>
      <c r="H156" s="149">
        <v>2.7</v>
      </c>
      <c r="I156" s="150" t="s">
        <v>387</v>
      </c>
      <c r="J156" s="150" t="s">
        <v>388</v>
      </c>
      <c r="K156" s="149">
        <v>2.8</v>
      </c>
      <c r="L156" s="150" t="s">
        <v>387</v>
      </c>
      <c r="M156" s="150" t="s">
        <v>388</v>
      </c>
      <c r="N156" s="148"/>
      <c r="O156" s="148" t="s">
        <v>1804</v>
      </c>
      <c r="P156" s="148" t="s">
        <v>363</v>
      </c>
      <c r="Q156" s="148"/>
      <c r="R156" s="148"/>
      <c r="S156" s="148"/>
      <c r="T156" s="152"/>
      <c r="U156" s="150" t="s">
        <v>1827</v>
      </c>
      <c r="V156" s="150" t="s">
        <v>1828</v>
      </c>
      <c r="W156" s="10" t="s">
        <v>767</v>
      </c>
      <c r="X156" s="10" t="s">
        <v>806</v>
      </c>
      <c r="Y156" s="148" t="s">
        <v>1</v>
      </c>
      <c r="Z156" s="148"/>
      <c r="AA156" s="2">
        <f t="shared" si="40"/>
        <v>0</v>
      </c>
      <c r="AB156" s="11"/>
      <c r="AC156" s="2"/>
      <c r="AD156" s="2">
        <f t="shared" si="39"/>
        <v>0</v>
      </c>
      <c r="AE156" s="11"/>
      <c r="AF156" s="11"/>
      <c r="AG156" s="11"/>
      <c r="AH156" s="11">
        <f t="shared" si="41"/>
        <v>0</v>
      </c>
      <c r="AI156" s="11"/>
      <c r="AJ156" s="11"/>
      <c r="AK156" s="2">
        <f t="shared" si="42"/>
        <v>0</v>
      </c>
      <c r="AL156" s="11"/>
      <c r="AM156" s="11"/>
      <c r="AN156" s="11"/>
      <c r="AO156" s="11"/>
      <c r="AP156" s="11"/>
      <c r="AQ156" s="11"/>
      <c r="AR156" s="11"/>
      <c r="AS156" s="11"/>
      <c r="AT156" s="2">
        <f t="shared" si="43"/>
        <v>0</v>
      </c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6"/>
      <c r="BQ156" s="117"/>
      <c r="BR156" s="117"/>
      <c r="BS156" s="117"/>
      <c r="BT156" s="117"/>
      <c r="BU156" s="117"/>
      <c r="BV156" s="117"/>
      <c r="BW156" s="2"/>
      <c r="BX156" s="5"/>
      <c r="BY156" s="5"/>
    </row>
    <row r="157" spans="1:77" s="13" customFormat="1" ht="20.45" customHeight="1" x14ac:dyDescent="0.3">
      <c r="A157" s="147">
        <v>83</v>
      </c>
      <c r="B157" s="2" t="s">
        <v>139</v>
      </c>
      <c r="C157" s="147" t="s">
        <v>363</v>
      </c>
      <c r="D157" s="147" t="s">
        <v>0</v>
      </c>
      <c r="E157" s="148" t="s">
        <v>151</v>
      </c>
      <c r="F157" s="147" t="s">
        <v>412</v>
      </c>
      <c r="G157" s="148">
        <v>34</v>
      </c>
      <c r="H157" s="149">
        <v>1.3</v>
      </c>
      <c r="I157" s="150" t="s">
        <v>389</v>
      </c>
      <c r="J157" s="150" t="s">
        <v>390</v>
      </c>
      <c r="K157" s="149">
        <v>1.3</v>
      </c>
      <c r="L157" s="150" t="s">
        <v>389</v>
      </c>
      <c r="M157" s="150" t="s">
        <v>390</v>
      </c>
      <c r="N157" s="148" t="s">
        <v>1205</v>
      </c>
      <c r="O157" s="148" t="s">
        <v>1853</v>
      </c>
      <c r="P157" s="148" t="s">
        <v>1222</v>
      </c>
      <c r="Q157" s="148" t="s">
        <v>1217</v>
      </c>
      <c r="R157" s="148" t="s">
        <v>1273</v>
      </c>
      <c r="S157" s="148" t="s">
        <v>1270</v>
      </c>
      <c r="T157" s="152">
        <v>2</v>
      </c>
      <c r="U157" s="150" t="s">
        <v>1274</v>
      </c>
      <c r="V157" s="150" t="s">
        <v>1275</v>
      </c>
      <c r="W157" s="10" t="s">
        <v>765</v>
      </c>
      <c r="X157" s="10" t="s">
        <v>769</v>
      </c>
      <c r="Y157" s="148" t="s">
        <v>1</v>
      </c>
      <c r="Z157" s="148" t="s">
        <v>199</v>
      </c>
      <c r="AA157" s="2">
        <f t="shared" si="40"/>
        <v>0</v>
      </c>
      <c r="AB157" s="11"/>
      <c r="AC157" s="2"/>
      <c r="AD157" s="2">
        <f t="shared" si="39"/>
        <v>0</v>
      </c>
      <c r="AE157" s="11"/>
      <c r="AF157" s="11"/>
      <c r="AG157" s="11"/>
      <c r="AH157" s="11">
        <f t="shared" si="41"/>
        <v>0</v>
      </c>
      <c r="AI157" s="11"/>
      <c r="AJ157" s="11"/>
      <c r="AK157" s="2">
        <f t="shared" si="42"/>
        <v>0</v>
      </c>
      <c r="AL157" s="11"/>
      <c r="AM157" s="11"/>
      <c r="AN157" s="11"/>
      <c r="AO157" s="11"/>
      <c r="AP157" s="11"/>
      <c r="AQ157" s="11"/>
      <c r="AR157" s="11"/>
      <c r="AS157" s="11"/>
      <c r="AT157" s="2">
        <f t="shared" si="43"/>
        <v>0</v>
      </c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6"/>
      <c r="BQ157" s="117"/>
      <c r="BR157" s="117"/>
      <c r="BS157" s="117"/>
      <c r="BT157" s="117"/>
      <c r="BU157" s="117"/>
      <c r="BV157" s="117"/>
      <c r="BW157" s="2"/>
    </row>
    <row r="158" spans="1:77" s="13" customFormat="1" ht="20.45" customHeight="1" x14ac:dyDescent="0.3">
      <c r="A158" s="147">
        <v>84</v>
      </c>
      <c r="B158" s="2" t="s">
        <v>139</v>
      </c>
      <c r="C158" s="147" t="s">
        <v>363</v>
      </c>
      <c r="D158" s="147" t="s">
        <v>0</v>
      </c>
      <c r="E158" s="148" t="s">
        <v>152</v>
      </c>
      <c r="F158" s="147" t="s">
        <v>412</v>
      </c>
      <c r="G158" s="148">
        <v>21</v>
      </c>
      <c r="H158" s="149">
        <v>3</v>
      </c>
      <c r="I158" s="150" t="s">
        <v>391</v>
      </c>
      <c r="J158" s="150" t="s">
        <v>392</v>
      </c>
      <c r="K158" s="149">
        <v>3.6</v>
      </c>
      <c r="L158" s="150" t="s">
        <v>391</v>
      </c>
      <c r="M158" s="150" t="s">
        <v>809</v>
      </c>
      <c r="N158" s="148" t="s">
        <v>1211</v>
      </c>
      <c r="O158" s="148" t="s">
        <v>1852</v>
      </c>
      <c r="P158" s="148" t="s">
        <v>1222</v>
      </c>
      <c r="Q158" s="148" t="s">
        <v>1217</v>
      </c>
      <c r="R158" s="148" t="s">
        <v>1223</v>
      </c>
      <c r="S158" s="148" t="s">
        <v>1224</v>
      </c>
      <c r="T158" s="152">
        <v>4</v>
      </c>
      <c r="U158" s="150" t="s">
        <v>1225</v>
      </c>
      <c r="V158" s="150" t="s">
        <v>1226</v>
      </c>
      <c r="W158" s="10" t="s">
        <v>807</v>
      </c>
      <c r="X158" s="10" t="s">
        <v>770</v>
      </c>
      <c r="Y158" s="148" t="s">
        <v>1</v>
      </c>
      <c r="Z158" s="148" t="s">
        <v>199</v>
      </c>
      <c r="AA158" s="2">
        <f t="shared" si="40"/>
        <v>0</v>
      </c>
      <c r="AB158" s="11"/>
      <c r="AC158" s="2"/>
      <c r="AD158" s="2">
        <f t="shared" si="39"/>
        <v>0</v>
      </c>
      <c r="AE158" s="11"/>
      <c r="AF158" s="11"/>
      <c r="AG158" s="11"/>
      <c r="AH158" s="11">
        <f t="shared" si="41"/>
        <v>0</v>
      </c>
      <c r="AI158" s="11"/>
      <c r="AJ158" s="11"/>
      <c r="AK158" s="2">
        <f t="shared" si="42"/>
        <v>0</v>
      </c>
      <c r="AL158" s="11"/>
      <c r="AM158" s="11"/>
      <c r="AN158" s="11"/>
      <c r="AO158" s="11"/>
      <c r="AP158" s="11"/>
      <c r="AQ158" s="11"/>
      <c r="AR158" s="11"/>
      <c r="AS158" s="11"/>
      <c r="AT158" s="2">
        <f t="shared" si="43"/>
        <v>0</v>
      </c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6"/>
      <c r="BQ158" s="117"/>
      <c r="BR158" s="117"/>
      <c r="BS158" s="117"/>
      <c r="BT158" s="117"/>
      <c r="BU158" s="117"/>
      <c r="BV158" s="117"/>
      <c r="BW158" s="2"/>
    </row>
    <row r="159" spans="1:77" s="13" customFormat="1" ht="20.45" customHeight="1" x14ac:dyDescent="0.3">
      <c r="A159" s="147">
        <v>85</v>
      </c>
      <c r="B159" s="2" t="s">
        <v>139</v>
      </c>
      <c r="C159" s="147" t="s">
        <v>363</v>
      </c>
      <c r="D159" s="147" t="s">
        <v>0</v>
      </c>
      <c r="E159" s="148" t="s">
        <v>153</v>
      </c>
      <c r="F159" s="147" t="s">
        <v>412</v>
      </c>
      <c r="G159" s="148">
        <v>25</v>
      </c>
      <c r="H159" s="149">
        <v>5</v>
      </c>
      <c r="I159" s="150" t="s">
        <v>393</v>
      </c>
      <c r="J159" s="150" t="s">
        <v>394</v>
      </c>
      <c r="K159" s="149">
        <v>10.9</v>
      </c>
      <c r="L159" s="150" t="s">
        <v>393</v>
      </c>
      <c r="M159" s="150" t="s">
        <v>394</v>
      </c>
      <c r="N159" s="148" t="s">
        <v>1205</v>
      </c>
      <c r="O159" s="148" t="s">
        <v>1803</v>
      </c>
      <c r="P159" s="148" t="s">
        <v>1222</v>
      </c>
      <c r="Q159" s="148" t="s">
        <v>859</v>
      </c>
      <c r="R159" s="148" t="s">
        <v>1244</v>
      </c>
      <c r="S159" s="148" t="s">
        <v>1245</v>
      </c>
      <c r="T159" s="152">
        <v>5</v>
      </c>
      <c r="U159" s="150" t="s">
        <v>1246</v>
      </c>
      <c r="V159" s="150" t="s">
        <v>1247</v>
      </c>
      <c r="W159" s="10" t="s">
        <v>807</v>
      </c>
      <c r="X159" s="10" t="s">
        <v>770</v>
      </c>
      <c r="Y159" s="148" t="s">
        <v>2</v>
      </c>
      <c r="Z159" s="148" t="s">
        <v>199</v>
      </c>
      <c r="AA159" s="2">
        <f t="shared" si="40"/>
        <v>0</v>
      </c>
      <c r="AB159" s="11"/>
      <c r="AC159" s="2"/>
      <c r="AD159" s="2">
        <f t="shared" si="39"/>
        <v>0</v>
      </c>
      <c r="AE159" s="11"/>
      <c r="AF159" s="11"/>
      <c r="AG159" s="11"/>
      <c r="AH159" s="11">
        <f t="shared" si="41"/>
        <v>0</v>
      </c>
      <c r="AI159" s="11"/>
      <c r="AJ159" s="11"/>
      <c r="AK159" s="2">
        <f t="shared" si="42"/>
        <v>0</v>
      </c>
      <c r="AL159" s="11"/>
      <c r="AM159" s="11"/>
      <c r="AN159" s="11"/>
      <c r="AO159" s="11"/>
      <c r="AP159" s="11"/>
      <c r="AQ159" s="11"/>
      <c r="AR159" s="11"/>
      <c r="AS159" s="11"/>
      <c r="AT159" s="2">
        <f t="shared" si="43"/>
        <v>0</v>
      </c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6"/>
      <c r="BQ159" s="117"/>
      <c r="BR159" s="117"/>
      <c r="BS159" s="117"/>
      <c r="BT159" s="117"/>
      <c r="BU159" s="117"/>
      <c r="BV159" s="117"/>
      <c r="BW159" s="2"/>
    </row>
    <row r="160" spans="1:77" s="13" customFormat="1" ht="20.45" customHeight="1" x14ac:dyDescent="0.3">
      <c r="A160" s="147">
        <v>86</v>
      </c>
      <c r="B160" s="2" t="s">
        <v>139</v>
      </c>
      <c r="C160" s="147" t="s">
        <v>363</v>
      </c>
      <c r="D160" s="147" t="s">
        <v>0</v>
      </c>
      <c r="E160" s="148" t="s">
        <v>154</v>
      </c>
      <c r="F160" s="147" t="s">
        <v>412</v>
      </c>
      <c r="G160" s="148">
        <v>37</v>
      </c>
      <c r="H160" s="149">
        <v>0.7</v>
      </c>
      <c r="I160" s="150" t="s">
        <v>395</v>
      </c>
      <c r="J160" s="150" t="s">
        <v>396</v>
      </c>
      <c r="K160" s="149">
        <v>0.7</v>
      </c>
      <c r="L160" s="150" t="s">
        <v>810</v>
      </c>
      <c r="M160" s="150" t="s">
        <v>811</v>
      </c>
      <c r="N160" s="148" t="s">
        <v>1211</v>
      </c>
      <c r="O160" s="148" t="s">
        <v>1854</v>
      </c>
      <c r="P160" s="148" t="s">
        <v>1222</v>
      </c>
      <c r="Q160" s="148" t="s">
        <v>859</v>
      </c>
      <c r="R160" s="148" t="s">
        <v>1855</v>
      </c>
      <c r="S160" s="148" t="s">
        <v>1301</v>
      </c>
      <c r="T160" s="152">
        <v>2</v>
      </c>
      <c r="U160" s="150" t="s">
        <v>1302</v>
      </c>
      <c r="V160" s="150" t="s">
        <v>1856</v>
      </c>
      <c r="W160" s="10" t="s">
        <v>765</v>
      </c>
      <c r="X160" s="10" t="s">
        <v>769</v>
      </c>
      <c r="Y160" s="148" t="s">
        <v>3</v>
      </c>
      <c r="Z160" s="148" t="s">
        <v>199</v>
      </c>
      <c r="AA160" s="2">
        <f t="shared" si="40"/>
        <v>0</v>
      </c>
      <c r="AB160" s="11"/>
      <c r="AC160" s="2"/>
      <c r="AD160" s="2">
        <f t="shared" si="39"/>
        <v>0</v>
      </c>
      <c r="AE160" s="11"/>
      <c r="AF160" s="11"/>
      <c r="AG160" s="11"/>
      <c r="AH160" s="11">
        <f t="shared" si="41"/>
        <v>0</v>
      </c>
      <c r="AI160" s="11"/>
      <c r="AJ160" s="11"/>
      <c r="AK160" s="2">
        <f t="shared" si="42"/>
        <v>0</v>
      </c>
      <c r="AL160" s="11"/>
      <c r="AM160" s="11"/>
      <c r="AN160" s="11"/>
      <c r="AO160" s="11"/>
      <c r="AP160" s="11"/>
      <c r="AQ160" s="11"/>
      <c r="AR160" s="11"/>
      <c r="AS160" s="11"/>
      <c r="AT160" s="2">
        <f t="shared" si="43"/>
        <v>0</v>
      </c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6"/>
      <c r="BQ160" s="117"/>
      <c r="BR160" s="117"/>
      <c r="BS160" s="117"/>
      <c r="BT160" s="117"/>
      <c r="BU160" s="117"/>
      <c r="BV160" s="117"/>
      <c r="BW160" s="2"/>
    </row>
    <row r="161" spans="1:76" s="13" customFormat="1" ht="20.45" customHeight="1" x14ac:dyDescent="0.3">
      <c r="A161" s="147">
        <v>87</v>
      </c>
      <c r="B161" s="2" t="s">
        <v>139</v>
      </c>
      <c r="C161" s="147" t="s">
        <v>363</v>
      </c>
      <c r="D161" s="147" t="s">
        <v>0</v>
      </c>
      <c r="E161" s="148" t="s">
        <v>155</v>
      </c>
      <c r="F161" s="147" t="s">
        <v>412</v>
      </c>
      <c r="G161" s="148">
        <v>4</v>
      </c>
      <c r="H161" s="149">
        <v>3</v>
      </c>
      <c r="I161" s="150" t="s">
        <v>397</v>
      </c>
      <c r="J161" s="150" t="s">
        <v>398</v>
      </c>
      <c r="K161" s="149">
        <v>2.8</v>
      </c>
      <c r="L161" s="150" t="s">
        <v>397</v>
      </c>
      <c r="M161" s="150" t="s">
        <v>398</v>
      </c>
      <c r="N161" s="148" t="s">
        <v>1104</v>
      </c>
      <c r="O161" s="148" t="s">
        <v>1850</v>
      </c>
      <c r="P161" s="148" t="s">
        <v>1174</v>
      </c>
      <c r="Q161" s="148" t="s">
        <v>1095</v>
      </c>
      <c r="R161" s="148" t="s">
        <v>1175</v>
      </c>
      <c r="S161" s="148" t="s">
        <v>1176</v>
      </c>
      <c r="T161" s="152">
        <v>3</v>
      </c>
      <c r="U161" s="150" t="s">
        <v>1177</v>
      </c>
      <c r="V161" s="150" t="s">
        <v>1178</v>
      </c>
      <c r="W161" s="10" t="s">
        <v>765</v>
      </c>
      <c r="X161" s="10" t="s">
        <v>769</v>
      </c>
      <c r="Y161" s="148" t="s">
        <v>1</v>
      </c>
      <c r="Z161" s="148" t="s">
        <v>199</v>
      </c>
      <c r="AA161" s="2">
        <f t="shared" si="40"/>
        <v>0</v>
      </c>
      <c r="AB161" s="11"/>
      <c r="AC161" s="2"/>
      <c r="AD161" s="2">
        <f t="shared" si="39"/>
        <v>0</v>
      </c>
      <c r="AE161" s="11"/>
      <c r="AF161" s="11"/>
      <c r="AG161" s="11"/>
      <c r="AH161" s="11">
        <f t="shared" si="41"/>
        <v>0</v>
      </c>
      <c r="AI161" s="11"/>
      <c r="AJ161" s="11"/>
      <c r="AK161" s="2">
        <f t="shared" si="42"/>
        <v>0</v>
      </c>
      <c r="AL161" s="11"/>
      <c r="AM161" s="11"/>
      <c r="AN161" s="11"/>
      <c r="AO161" s="11"/>
      <c r="AP161" s="11"/>
      <c r="AQ161" s="11"/>
      <c r="AR161" s="11"/>
      <c r="AS161" s="11"/>
      <c r="AT161" s="2">
        <f t="shared" si="43"/>
        <v>0</v>
      </c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6"/>
      <c r="BQ161" s="117"/>
      <c r="BR161" s="117"/>
      <c r="BS161" s="117"/>
      <c r="BT161" s="117"/>
      <c r="BU161" s="117"/>
      <c r="BV161" s="117"/>
      <c r="BW161" s="2"/>
    </row>
    <row r="162" spans="1:76" s="13" customFormat="1" ht="20.45" customHeight="1" x14ac:dyDescent="0.3">
      <c r="A162" s="147">
        <v>88</v>
      </c>
      <c r="B162" s="2" t="s">
        <v>139</v>
      </c>
      <c r="C162" s="147" t="s">
        <v>363</v>
      </c>
      <c r="D162" s="147" t="s">
        <v>0</v>
      </c>
      <c r="E162" s="148" t="s">
        <v>156</v>
      </c>
      <c r="F162" s="147" t="s">
        <v>412</v>
      </c>
      <c r="G162" s="148">
        <v>4</v>
      </c>
      <c r="H162" s="149">
        <v>0.8</v>
      </c>
      <c r="I162" s="150" t="s">
        <v>399</v>
      </c>
      <c r="J162" s="150" t="s">
        <v>400</v>
      </c>
      <c r="K162" s="149">
        <v>0.8</v>
      </c>
      <c r="L162" s="150" t="s">
        <v>399</v>
      </c>
      <c r="M162" s="150" t="s">
        <v>400</v>
      </c>
      <c r="N162" s="148" t="s">
        <v>1104</v>
      </c>
      <c r="O162" s="148" t="s">
        <v>1851</v>
      </c>
      <c r="P162" s="148" t="s">
        <v>1174</v>
      </c>
      <c r="Q162" s="148" t="s">
        <v>1095</v>
      </c>
      <c r="R162" s="148" t="s">
        <v>1180</v>
      </c>
      <c r="S162" s="148" t="s">
        <v>1176</v>
      </c>
      <c r="T162" s="152">
        <v>1</v>
      </c>
      <c r="U162" s="150" t="s">
        <v>1181</v>
      </c>
      <c r="V162" s="150" t="s">
        <v>1182</v>
      </c>
      <c r="W162" s="10" t="s">
        <v>765</v>
      </c>
      <c r="X162" s="10" t="s">
        <v>769</v>
      </c>
      <c r="Y162" s="148" t="s">
        <v>1</v>
      </c>
      <c r="Z162" s="148" t="s">
        <v>199</v>
      </c>
      <c r="AA162" s="2">
        <f t="shared" si="40"/>
        <v>0</v>
      </c>
      <c r="AB162" s="11"/>
      <c r="AC162" s="2"/>
      <c r="AD162" s="2">
        <f t="shared" si="39"/>
        <v>0</v>
      </c>
      <c r="AE162" s="11"/>
      <c r="AF162" s="11"/>
      <c r="AG162" s="11"/>
      <c r="AH162" s="11">
        <f t="shared" si="41"/>
        <v>0</v>
      </c>
      <c r="AI162" s="11"/>
      <c r="AJ162" s="11"/>
      <c r="AK162" s="2">
        <f t="shared" si="42"/>
        <v>0</v>
      </c>
      <c r="AL162" s="11"/>
      <c r="AM162" s="11"/>
      <c r="AN162" s="11"/>
      <c r="AO162" s="11"/>
      <c r="AP162" s="11"/>
      <c r="AQ162" s="11"/>
      <c r="AR162" s="11"/>
      <c r="AS162" s="11"/>
      <c r="AT162" s="2">
        <f t="shared" si="43"/>
        <v>0</v>
      </c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6"/>
      <c r="BQ162" s="117"/>
      <c r="BR162" s="117"/>
      <c r="BS162" s="117"/>
      <c r="BT162" s="117"/>
      <c r="BU162" s="117"/>
      <c r="BV162" s="117"/>
      <c r="BW162" s="2"/>
    </row>
    <row r="163" spans="1:76" s="13" customFormat="1" ht="20.45" customHeight="1" x14ac:dyDescent="0.3">
      <c r="A163" s="147">
        <v>89</v>
      </c>
      <c r="B163" s="2" t="s">
        <v>139</v>
      </c>
      <c r="C163" s="147" t="s">
        <v>364</v>
      </c>
      <c r="D163" s="147" t="s">
        <v>0</v>
      </c>
      <c r="E163" s="148" t="s">
        <v>157</v>
      </c>
      <c r="F163" s="147" t="s">
        <v>412</v>
      </c>
      <c r="G163" s="148">
        <v>39</v>
      </c>
      <c r="H163" s="149">
        <v>2</v>
      </c>
      <c r="I163" s="150" t="s">
        <v>401</v>
      </c>
      <c r="J163" s="150" t="s">
        <v>402</v>
      </c>
      <c r="K163" s="149">
        <v>2</v>
      </c>
      <c r="L163" s="150" t="s">
        <v>402</v>
      </c>
      <c r="M163" s="150" t="s">
        <v>401</v>
      </c>
      <c r="N163" s="148" t="s">
        <v>1205</v>
      </c>
      <c r="O163" s="148" t="s">
        <v>1296</v>
      </c>
      <c r="P163" s="148" t="s">
        <v>1229</v>
      </c>
      <c r="Q163" s="148" t="s">
        <v>859</v>
      </c>
      <c r="R163" s="148" t="s">
        <v>1311</v>
      </c>
      <c r="S163" s="148" t="s">
        <v>1312</v>
      </c>
      <c r="T163" s="152">
        <v>2</v>
      </c>
      <c r="U163" s="150" t="s">
        <v>1313</v>
      </c>
      <c r="V163" s="150" t="s">
        <v>1314</v>
      </c>
      <c r="W163" s="10" t="s">
        <v>807</v>
      </c>
      <c r="X163" s="10" t="s">
        <v>770</v>
      </c>
      <c r="Y163" s="148" t="s">
        <v>3</v>
      </c>
      <c r="Z163" s="148" t="s">
        <v>199</v>
      </c>
      <c r="AA163" s="2">
        <f t="shared" si="40"/>
        <v>0</v>
      </c>
      <c r="AB163" s="11"/>
      <c r="AC163" s="2"/>
      <c r="AD163" s="2">
        <f t="shared" si="39"/>
        <v>0</v>
      </c>
      <c r="AE163" s="11"/>
      <c r="AF163" s="11"/>
      <c r="AG163" s="11"/>
      <c r="AH163" s="11">
        <f t="shared" si="41"/>
        <v>0</v>
      </c>
      <c r="AI163" s="11"/>
      <c r="AJ163" s="11"/>
      <c r="AK163" s="2">
        <f t="shared" si="42"/>
        <v>0</v>
      </c>
      <c r="AL163" s="11"/>
      <c r="AM163" s="11"/>
      <c r="AN163" s="11"/>
      <c r="AO163" s="11"/>
      <c r="AP163" s="11"/>
      <c r="AQ163" s="11"/>
      <c r="AR163" s="11"/>
      <c r="AS163" s="11"/>
      <c r="AT163" s="2">
        <f t="shared" si="43"/>
        <v>0</v>
      </c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6"/>
      <c r="BQ163" s="117"/>
      <c r="BR163" s="117"/>
      <c r="BS163" s="117"/>
      <c r="BT163" s="117"/>
      <c r="BU163" s="117"/>
      <c r="BV163" s="117"/>
      <c r="BW163" s="2"/>
    </row>
    <row r="164" spans="1:76" s="13" customFormat="1" ht="20.45" customHeight="1" x14ac:dyDescent="0.3">
      <c r="A164" s="147">
        <v>90</v>
      </c>
      <c r="B164" s="2" t="s">
        <v>139</v>
      </c>
      <c r="C164" s="147" t="s">
        <v>364</v>
      </c>
      <c r="D164" s="147" t="s">
        <v>0</v>
      </c>
      <c r="E164" s="148" t="s">
        <v>158</v>
      </c>
      <c r="F164" s="147" t="s">
        <v>412</v>
      </c>
      <c r="G164" s="148">
        <v>39</v>
      </c>
      <c r="H164" s="149">
        <v>3.2</v>
      </c>
      <c r="I164" s="150" t="s">
        <v>403</v>
      </c>
      <c r="J164" s="150" t="s">
        <v>404</v>
      </c>
      <c r="K164" s="149">
        <v>3.2</v>
      </c>
      <c r="L164" s="150" t="s">
        <v>403</v>
      </c>
      <c r="M164" s="150" t="s">
        <v>812</v>
      </c>
      <c r="N164" s="148" t="s">
        <v>1211</v>
      </c>
      <c r="O164" s="148" t="s">
        <v>1300</v>
      </c>
      <c r="P164" s="148" t="s">
        <v>1229</v>
      </c>
      <c r="Q164" s="148" t="s">
        <v>859</v>
      </c>
      <c r="R164" s="148" t="s">
        <v>1316</v>
      </c>
      <c r="S164" s="148" t="s">
        <v>1312</v>
      </c>
      <c r="T164" s="152">
        <v>1</v>
      </c>
      <c r="U164" s="150" t="s">
        <v>1317</v>
      </c>
      <c r="V164" s="150" t="s">
        <v>1318</v>
      </c>
      <c r="W164" s="10" t="s">
        <v>767</v>
      </c>
      <c r="X164" s="10" t="s">
        <v>770</v>
      </c>
      <c r="Y164" s="148" t="s">
        <v>1</v>
      </c>
      <c r="Z164" s="148" t="s">
        <v>199</v>
      </c>
      <c r="AA164" s="2">
        <f t="shared" si="40"/>
        <v>0</v>
      </c>
      <c r="AB164" s="11"/>
      <c r="AC164" s="2"/>
      <c r="AD164" s="2">
        <f t="shared" si="39"/>
        <v>0</v>
      </c>
      <c r="AE164" s="11"/>
      <c r="AF164" s="11"/>
      <c r="AG164" s="11"/>
      <c r="AH164" s="11">
        <f t="shared" si="41"/>
        <v>0</v>
      </c>
      <c r="AI164" s="11"/>
      <c r="AJ164" s="11"/>
      <c r="AK164" s="2">
        <f t="shared" si="42"/>
        <v>0</v>
      </c>
      <c r="AL164" s="11"/>
      <c r="AM164" s="11"/>
      <c r="AN164" s="11"/>
      <c r="AO164" s="11"/>
      <c r="AP164" s="11"/>
      <c r="AQ164" s="11"/>
      <c r="AR164" s="11"/>
      <c r="AS164" s="11"/>
      <c r="AT164" s="2">
        <f t="shared" si="43"/>
        <v>0</v>
      </c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6"/>
      <c r="BQ164" s="117"/>
      <c r="BR164" s="117"/>
      <c r="BS164" s="117"/>
      <c r="BT164" s="117"/>
      <c r="BU164" s="117"/>
      <c r="BV164" s="117"/>
      <c r="BW164" s="2"/>
    </row>
    <row r="165" spans="1:76" s="97" customFormat="1" ht="20.45" customHeight="1" x14ac:dyDescent="0.3">
      <c r="A165" s="90">
        <v>91</v>
      </c>
      <c r="B165" s="89" t="s">
        <v>139</v>
      </c>
      <c r="C165" s="90" t="s">
        <v>364</v>
      </c>
      <c r="D165" s="90" t="s">
        <v>0</v>
      </c>
      <c r="E165" s="91" t="s">
        <v>159</v>
      </c>
      <c r="F165" s="90" t="s">
        <v>412</v>
      </c>
      <c r="G165" s="91">
        <v>34</v>
      </c>
      <c r="H165" s="154">
        <v>4.7</v>
      </c>
      <c r="I165" s="155" t="s">
        <v>405</v>
      </c>
      <c r="J165" s="155" t="s">
        <v>406</v>
      </c>
      <c r="K165" s="154">
        <v>4.7</v>
      </c>
      <c r="L165" s="155" t="s">
        <v>405</v>
      </c>
      <c r="M165" s="155" t="s">
        <v>406</v>
      </c>
      <c r="N165" s="240" t="s">
        <v>868</v>
      </c>
      <c r="O165" s="91" t="s">
        <v>1857</v>
      </c>
      <c r="P165" s="91" t="s">
        <v>364</v>
      </c>
      <c r="Q165" s="91" t="s">
        <v>0</v>
      </c>
      <c r="R165" s="91" t="s">
        <v>159</v>
      </c>
      <c r="S165" s="91">
        <v>34</v>
      </c>
      <c r="T165" s="156">
        <v>2</v>
      </c>
      <c r="U165" s="155" t="s">
        <v>1267</v>
      </c>
      <c r="V165" s="155" t="s">
        <v>1268</v>
      </c>
      <c r="W165" s="91"/>
      <c r="X165" s="91"/>
      <c r="Y165" s="91" t="s">
        <v>1</v>
      </c>
      <c r="Z165" s="91" t="s">
        <v>199</v>
      </c>
      <c r="AA165" s="89">
        <f t="shared" si="40"/>
        <v>0</v>
      </c>
      <c r="AB165" s="89"/>
      <c r="AC165" s="2"/>
      <c r="AD165" s="2">
        <f t="shared" si="39"/>
        <v>0</v>
      </c>
      <c r="AE165" s="89"/>
      <c r="AF165" s="89"/>
      <c r="AG165" s="89"/>
      <c r="AH165" s="89">
        <f t="shared" si="41"/>
        <v>0</v>
      </c>
      <c r="AI165" s="89"/>
      <c r="AJ165" s="89"/>
      <c r="AK165" s="89">
        <f t="shared" si="42"/>
        <v>0</v>
      </c>
      <c r="AL165" s="89"/>
      <c r="AM165" s="89"/>
      <c r="AN165" s="89"/>
      <c r="AO165" s="89"/>
      <c r="AP165" s="89"/>
      <c r="AQ165" s="89"/>
      <c r="AR165" s="89"/>
      <c r="AS165" s="89"/>
      <c r="AT165" s="89">
        <f t="shared" si="43"/>
        <v>0</v>
      </c>
      <c r="AU165" s="89"/>
      <c r="AV165" s="89"/>
      <c r="AW165" s="89"/>
      <c r="AX165" s="89"/>
      <c r="AY165" s="89"/>
      <c r="AZ165" s="89"/>
      <c r="BA165" s="89"/>
      <c r="BB165" s="89"/>
      <c r="BC165" s="89"/>
      <c r="BD165" s="89"/>
      <c r="BE165" s="89"/>
      <c r="BF165" s="89"/>
      <c r="BG165" s="89"/>
      <c r="BH165" s="89"/>
      <c r="BI165" s="89"/>
      <c r="BJ165" s="89"/>
      <c r="BK165" s="89"/>
      <c r="BL165" s="89"/>
      <c r="BM165" s="89"/>
      <c r="BN165" s="89"/>
      <c r="BO165" s="89"/>
      <c r="BP165" s="95"/>
      <c r="BQ165" s="96">
        <v>1</v>
      </c>
      <c r="BR165" s="96"/>
      <c r="BS165" s="96"/>
      <c r="BT165" s="96"/>
      <c r="BU165" s="96"/>
      <c r="BV165" s="96"/>
      <c r="BW165" s="89" t="s">
        <v>1733</v>
      </c>
    </row>
    <row r="166" spans="1:76" s="13" customFormat="1" ht="20.45" customHeight="1" x14ac:dyDescent="0.3">
      <c r="A166" s="147">
        <v>92</v>
      </c>
      <c r="B166" s="2" t="s">
        <v>139</v>
      </c>
      <c r="C166" s="147" t="s">
        <v>364</v>
      </c>
      <c r="D166" s="147" t="s">
        <v>0</v>
      </c>
      <c r="E166" s="148" t="s">
        <v>160</v>
      </c>
      <c r="F166" s="147" t="s">
        <v>412</v>
      </c>
      <c r="G166" s="148">
        <v>45</v>
      </c>
      <c r="H166" s="149">
        <v>4</v>
      </c>
      <c r="I166" s="150" t="s">
        <v>407</v>
      </c>
      <c r="J166" s="150" t="s">
        <v>408</v>
      </c>
      <c r="K166" s="149">
        <v>4.7</v>
      </c>
      <c r="L166" s="150" t="s">
        <v>407</v>
      </c>
      <c r="M166" s="150" t="s">
        <v>408</v>
      </c>
      <c r="N166" s="148" t="s">
        <v>1205</v>
      </c>
      <c r="O166" s="148" t="s">
        <v>1858</v>
      </c>
      <c r="P166" s="148" t="s">
        <v>1229</v>
      </c>
      <c r="Q166" s="148" t="s">
        <v>859</v>
      </c>
      <c r="R166" s="148" t="s">
        <v>1335</v>
      </c>
      <c r="S166" s="148" t="s">
        <v>1336</v>
      </c>
      <c r="T166" s="152">
        <v>4</v>
      </c>
      <c r="U166" s="150" t="s">
        <v>1337</v>
      </c>
      <c r="V166" s="150" t="s">
        <v>1338</v>
      </c>
      <c r="W166" s="10" t="s">
        <v>765</v>
      </c>
      <c r="X166" s="10" t="s">
        <v>769</v>
      </c>
      <c r="Y166" s="148" t="s">
        <v>1</v>
      </c>
      <c r="Z166" s="148" t="s">
        <v>199</v>
      </c>
      <c r="AA166" s="2">
        <f t="shared" si="40"/>
        <v>0</v>
      </c>
      <c r="AB166" s="11"/>
      <c r="AC166" s="2"/>
      <c r="AD166" s="2">
        <f t="shared" si="39"/>
        <v>0</v>
      </c>
      <c r="AE166" s="11"/>
      <c r="AF166" s="11"/>
      <c r="AG166" s="11"/>
      <c r="AH166" s="11">
        <f t="shared" si="41"/>
        <v>0</v>
      </c>
      <c r="AI166" s="11"/>
      <c r="AJ166" s="11"/>
      <c r="AK166" s="2">
        <f t="shared" si="42"/>
        <v>0</v>
      </c>
      <c r="AL166" s="11"/>
      <c r="AM166" s="11"/>
      <c r="AN166" s="11"/>
      <c r="AO166" s="11"/>
      <c r="AP166" s="11"/>
      <c r="AQ166" s="11"/>
      <c r="AR166" s="11"/>
      <c r="AS166" s="11"/>
      <c r="AT166" s="2">
        <f t="shared" si="43"/>
        <v>0</v>
      </c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6"/>
      <c r="BQ166" s="117"/>
      <c r="BR166" s="117"/>
      <c r="BS166" s="117"/>
      <c r="BT166" s="117"/>
      <c r="BU166" s="117"/>
      <c r="BV166" s="117"/>
      <c r="BW166" s="2"/>
    </row>
    <row r="167" spans="1:76" s="13" customFormat="1" ht="20.45" customHeight="1" x14ac:dyDescent="0.3">
      <c r="A167" s="147">
        <v>167</v>
      </c>
      <c r="B167" s="2" t="s">
        <v>139</v>
      </c>
      <c r="C167" s="2" t="s">
        <v>844</v>
      </c>
      <c r="D167" s="147" t="s">
        <v>55</v>
      </c>
      <c r="E167" s="148" t="s">
        <v>161</v>
      </c>
      <c r="F167" s="147" t="s">
        <v>412</v>
      </c>
      <c r="G167" s="148">
        <v>19</v>
      </c>
      <c r="H167" s="149">
        <v>1.5</v>
      </c>
      <c r="I167" s="150" t="s">
        <v>845</v>
      </c>
      <c r="J167" s="150" t="s">
        <v>575</v>
      </c>
      <c r="K167" s="149">
        <v>1.5</v>
      </c>
      <c r="L167" s="150" t="s">
        <v>845</v>
      </c>
      <c r="M167" s="150" t="s">
        <v>575</v>
      </c>
      <c r="N167" s="148" t="s">
        <v>895</v>
      </c>
      <c r="O167" s="148" t="s">
        <v>1310</v>
      </c>
      <c r="P167" s="148" t="s">
        <v>1201</v>
      </c>
      <c r="Q167" s="148" t="s">
        <v>1132</v>
      </c>
      <c r="R167" s="148" t="s">
        <v>1202</v>
      </c>
      <c r="S167" s="148" t="s">
        <v>1203</v>
      </c>
      <c r="T167" s="152">
        <v>2</v>
      </c>
      <c r="U167" s="150" t="s">
        <v>1800</v>
      </c>
      <c r="V167" s="150" t="s">
        <v>1204</v>
      </c>
      <c r="W167" s="10" t="s">
        <v>765</v>
      </c>
      <c r="X167" s="10" t="s">
        <v>806</v>
      </c>
      <c r="Y167" s="148" t="s">
        <v>1</v>
      </c>
      <c r="Z167" s="148" t="s">
        <v>199</v>
      </c>
      <c r="AA167" s="2">
        <f t="shared" si="40"/>
        <v>0</v>
      </c>
      <c r="AB167" s="11"/>
      <c r="AC167" s="2"/>
      <c r="AD167" s="2">
        <f t="shared" si="39"/>
        <v>0</v>
      </c>
      <c r="AE167" s="11"/>
      <c r="AF167" s="11"/>
      <c r="AG167" s="11"/>
      <c r="AH167" s="11">
        <f t="shared" si="41"/>
        <v>0</v>
      </c>
      <c r="AI167" s="11"/>
      <c r="AJ167" s="11"/>
      <c r="AK167" s="2">
        <f t="shared" si="42"/>
        <v>0</v>
      </c>
      <c r="AL167" s="11"/>
      <c r="AM167" s="11"/>
      <c r="AN167" s="11"/>
      <c r="AO167" s="11"/>
      <c r="AP167" s="11"/>
      <c r="AQ167" s="11"/>
      <c r="AR167" s="11"/>
      <c r="AS167" s="11"/>
      <c r="AT167" s="2">
        <f t="shared" si="43"/>
        <v>0</v>
      </c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6"/>
      <c r="BQ167" s="117"/>
      <c r="BR167" s="117"/>
      <c r="BS167" s="117"/>
      <c r="BT167" s="117"/>
      <c r="BU167" s="117"/>
      <c r="BV167" s="117"/>
      <c r="BW167" s="2"/>
    </row>
    <row r="168" spans="1:76" s="97" customFormat="1" ht="20.45" customHeight="1" x14ac:dyDescent="0.3">
      <c r="A168" s="90">
        <v>168</v>
      </c>
      <c r="B168" s="89" t="s">
        <v>139</v>
      </c>
      <c r="C168" s="89" t="s">
        <v>573</v>
      </c>
      <c r="D168" s="90" t="s">
        <v>55</v>
      </c>
      <c r="E168" s="91" t="s">
        <v>162</v>
      </c>
      <c r="F168" s="90" t="s">
        <v>412</v>
      </c>
      <c r="G168" s="91">
        <v>19</v>
      </c>
      <c r="H168" s="154">
        <v>1.3</v>
      </c>
      <c r="I168" s="155" t="s">
        <v>576</v>
      </c>
      <c r="J168" s="155" t="s">
        <v>577</v>
      </c>
      <c r="K168" s="154">
        <v>1.3</v>
      </c>
      <c r="L168" s="155" t="s">
        <v>576</v>
      </c>
      <c r="M168" s="155" t="s">
        <v>577</v>
      </c>
      <c r="N168" s="91" t="s">
        <v>1205</v>
      </c>
      <c r="O168" s="91" t="s">
        <v>1315</v>
      </c>
      <c r="P168" s="91" t="s">
        <v>1206</v>
      </c>
      <c r="Q168" s="91" t="s">
        <v>198</v>
      </c>
      <c r="R168" s="91" t="s">
        <v>1207</v>
      </c>
      <c r="S168" s="91" t="s">
        <v>1208</v>
      </c>
      <c r="T168" s="156">
        <v>2</v>
      </c>
      <c r="U168" s="155" t="s">
        <v>1209</v>
      </c>
      <c r="V168" s="155" t="s">
        <v>1210</v>
      </c>
      <c r="W168" s="91"/>
      <c r="X168" s="91"/>
      <c r="Y168" s="91" t="s">
        <v>2</v>
      </c>
      <c r="Z168" s="91" t="s">
        <v>199</v>
      </c>
      <c r="AA168" s="89">
        <f t="shared" si="40"/>
        <v>0</v>
      </c>
      <c r="AB168" s="89"/>
      <c r="AC168" s="2"/>
      <c r="AD168" s="2">
        <f t="shared" si="39"/>
        <v>0</v>
      </c>
      <c r="AE168" s="89"/>
      <c r="AF168" s="89"/>
      <c r="AG168" s="89"/>
      <c r="AH168" s="89">
        <f t="shared" si="41"/>
        <v>0</v>
      </c>
      <c r="AI168" s="89"/>
      <c r="AJ168" s="89"/>
      <c r="AK168" s="89">
        <f t="shared" si="42"/>
        <v>0</v>
      </c>
      <c r="AL168" s="89"/>
      <c r="AM168" s="89"/>
      <c r="AN168" s="89"/>
      <c r="AO168" s="89"/>
      <c r="AP168" s="89"/>
      <c r="AQ168" s="89"/>
      <c r="AR168" s="89"/>
      <c r="AS168" s="89"/>
      <c r="AT168" s="89">
        <f t="shared" si="43"/>
        <v>0</v>
      </c>
      <c r="AU168" s="89"/>
      <c r="AV168" s="89"/>
      <c r="AW168" s="89"/>
      <c r="AX168" s="89"/>
      <c r="AY168" s="89"/>
      <c r="AZ168" s="89"/>
      <c r="BA168" s="89"/>
      <c r="BB168" s="89"/>
      <c r="BC168" s="89"/>
      <c r="BD168" s="89"/>
      <c r="BE168" s="89"/>
      <c r="BF168" s="89"/>
      <c r="BG168" s="89"/>
      <c r="BH168" s="89"/>
      <c r="BI168" s="89"/>
      <c r="BJ168" s="89"/>
      <c r="BK168" s="89"/>
      <c r="BL168" s="89"/>
      <c r="BM168" s="89"/>
      <c r="BN168" s="89"/>
      <c r="BO168" s="89"/>
      <c r="BP168" s="95"/>
      <c r="BQ168" s="96">
        <v>1</v>
      </c>
      <c r="BR168" s="96"/>
      <c r="BS168" s="96"/>
      <c r="BT168" s="96"/>
      <c r="BU168" s="96"/>
      <c r="BV168" s="96"/>
      <c r="BW168" s="89" t="s">
        <v>1733</v>
      </c>
    </row>
    <row r="169" spans="1:76" s="97" customFormat="1" ht="20.45" customHeight="1" x14ac:dyDescent="0.3">
      <c r="A169" s="90">
        <v>169</v>
      </c>
      <c r="B169" s="89" t="s">
        <v>139</v>
      </c>
      <c r="C169" s="89" t="s">
        <v>573</v>
      </c>
      <c r="D169" s="90" t="s">
        <v>55</v>
      </c>
      <c r="E169" s="91" t="s">
        <v>163</v>
      </c>
      <c r="F169" s="90" t="s">
        <v>412</v>
      </c>
      <c r="G169" s="91">
        <v>19</v>
      </c>
      <c r="H169" s="154">
        <v>0.2</v>
      </c>
      <c r="I169" s="155" t="s">
        <v>578</v>
      </c>
      <c r="J169" s="155" t="s">
        <v>579</v>
      </c>
      <c r="K169" s="154">
        <v>0.2</v>
      </c>
      <c r="L169" s="155" t="s">
        <v>578</v>
      </c>
      <c r="M169" s="155" t="s">
        <v>579</v>
      </c>
      <c r="N169" s="91" t="s">
        <v>1211</v>
      </c>
      <c r="O169" s="91" t="s">
        <v>1801</v>
      </c>
      <c r="P169" s="91" t="s">
        <v>844</v>
      </c>
      <c r="Q169" s="91" t="s">
        <v>198</v>
      </c>
      <c r="R169" s="91" t="s">
        <v>1212</v>
      </c>
      <c r="S169" s="91" t="s">
        <v>1208</v>
      </c>
      <c r="T169" s="156">
        <v>5</v>
      </c>
      <c r="U169" s="155" t="s">
        <v>1213</v>
      </c>
      <c r="V169" s="155" t="s">
        <v>1214</v>
      </c>
      <c r="W169" s="91"/>
      <c r="X169" s="91"/>
      <c r="Y169" s="91" t="s">
        <v>1</v>
      </c>
      <c r="Z169" s="91" t="s">
        <v>199</v>
      </c>
      <c r="AA169" s="89">
        <f t="shared" si="40"/>
        <v>0</v>
      </c>
      <c r="AB169" s="89"/>
      <c r="AC169" s="2"/>
      <c r="AD169" s="2">
        <f t="shared" si="39"/>
        <v>0</v>
      </c>
      <c r="AE169" s="89"/>
      <c r="AF169" s="89"/>
      <c r="AG169" s="89"/>
      <c r="AH169" s="89">
        <f t="shared" si="41"/>
        <v>0</v>
      </c>
      <c r="AI169" s="89"/>
      <c r="AJ169" s="89"/>
      <c r="AK169" s="89">
        <f t="shared" si="42"/>
        <v>0</v>
      </c>
      <c r="AL169" s="89"/>
      <c r="AM169" s="89"/>
      <c r="AN169" s="89"/>
      <c r="AO169" s="89"/>
      <c r="AP169" s="89"/>
      <c r="AQ169" s="89"/>
      <c r="AR169" s="89"/>
      <c r="AS169" s="89"/>
      <c r="AT169" s="89">
        <f t="shared" si="43"/>
        <v>0</v>
      </c>
      <c r="AU169" s="89"/>
      <c r="AV169" s="89"/>
      <c r="AW169" s="89"/>
      <c r="AX169" s="89"/>
      <c r="AY169" s="89"/>
      <c r="AZ169" s="89"/>
      <c r="BA169" s="89"/>
      <c r="BB169" s="89"/>
      <c r="BC169" s="89"/>
      <c r="BD169" s="89"/>
      <c r="BE169" s="89"/>
      <c r="BF169" s="89"/>
      <c r="BG169" s="89"/>
      <c r="BH169" s="89"/>
      <c r="BI169" s="89"/>
      <c r="BJ169" s="89"/>
      <c r="BK169" s="89"/>
      <c r="BL169" s="89"/>
      <c r="BM169" s="89"/>
      <c r="BN169" s="89"/>
      <c r="BO169" s="89"/>
      <c r="BP169" s="95"/>
      <c r="BQ169" s="96">
        <v>1</v>
      </c>
      <c r="BR169" s="96"/>
      <c r="BS169" s="96"/>
      <c r="BT169" s="96"/>
      <c r="BU169" s="96"/>
      <c r="BV169" s="96"/>
      <c r="BW169" s="89" t="s">
        <v>1733</v>
      </c>
    </row>
    <row r="170" spans="1:76" s="13" customFormat="1" ht="20.45" customHeight="1" x14ac:dyDescent="0.3">
      <c r="A170" s="147">
        <v>170</v>
      </c>
      <c r="B170" s="2" t="s">
        <v>139</v>
      </c>
      <c r="C170" s="2" t="s">
        <v>574</v>
      </c>
      <c r="D170" s="147" t="s">
        <v>55</v>
      </c>
      <c r="E170" s="148" t="s">
        <v>164</v>
      </c>
      <c r="F170" s="147" t="s">
        <v>412</v>
      </c>
      <c r="G170" s="148">
        <v>40</v>
      </c>
      <c r="H170" s="149">
        <v>2.8</v>
      </c>
      <c r="I170" s="150" t="s">
        <v>580</v>
      </c>
      <c r="J170" s="150" t="s">
        <v>581</v>
      </c>
      <c r="K170" s="149">
        <v>2.5</v>
      </c>
      <c r="L170" s="150" t="s">
        <v>580</v>
      </c>
      <c r="M170" s="150" t="s">
        <v>581</v>
      </c>
      <c r="N170" s="148" t="s">
        <v>1211</v>
      </c>
      <c r="O170" s="148" t="s">
        <v>1862</v>
      </c>
      <c r="P170" s="148" t="s">
        <v>1251</v>
      </c>
      <c r="Q170" s="148" t="s">
        <v>198</v>
      </c>
      <c r="R170" s="148" t="s">
        <v>1325</v>
      </c>
      <c r="S170" s="148" t="s">
        <v>1326</v>
      </c>
      <c r="T170" s="152">
        <v>3</v>
      </c>
      <c r="U170" s="150" t="s">
        <v>1327</v>
      </c>
      <c r="V170" s="150" t="s">
        <v>1328</v>
      </c>
      <c r="W170" s="10" t="s">
        <v>767</v>
      </c>
      <c r="X170" s="10" t="s">
        <v>806</v>
      </c>
      <c r="Y170" s="148" t="s">
        <v>1</v>
      </c>
      <c r="Z170" s="148" t="s">
        <v>199</v>
      </c>
      <c r="AA170" s="2">
        <f t="shared" si="40"/>
        <v>0</v>
      </c>
      <c r="AB170" s="11"/>
      <c r="AC170" s="2"/>
      <c r="AD170" s="2">
        <f t="shared" si="39"/>
        <v>0</v>
      </c>
      <c r="AE170" s="11"/>
      <c r="AF170" s="11"/>
      <c r="AG170" s="11"/>
      <c r="AH170" s="11">
        <f t="shared" si="41"/>
        <v>0</v>
      </c>
      <c r="AI170" s="11"/>
      <c r="AJ170" s="11"/>
      <c r="AK170" s="2">
        <f t="shared" si="42"/>
        <v>0</v>
      </c>
      <c r="AL170" s="11"/>
      <c r="AM170" s="11"/>
      <c r="AN170" s="11"/>
      <c r="AO170" s="11"/>
      <c r="AP170" s="11"/>
      <c r="AQ170" s="11"/>
      <c r="AR170" s="11"/>
      <c r="AS170" s="11"/>
      <c r="AT170" s="2">
        <f t="shared" si="43"/>
        <v>0</v>
      </c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6"/>
      <c r="BQ170" s="117"/>
      <c r="BR170" s="117"/>
      <c r="BS170" s="117"/>
      <c r="BT170" s="117"/>
      <c r="BU170" s="117"/>
      <c r="BV170" s="117"/>
      <c r="BW170" s="2"/>
    </row>
    <row r="171" spans="1:76" s="13" customFormat="1" ht="20.45" customHeight="1" x14ac:dyDescent="0.3">
      <c r="A171" s="147">
        <v>171</v>
      </c>
      <c r="B171" s="2" t="s">
        <v>139</v>
      </c>
      <c r="C171" s="2" t="s">
        <v>574</v>
      </c>
      <c r="D171" s="147" t="s">
        <v>55</v>
      </c>
      <c r="E171" s="148" t="s">
        <v>165</v>
      </c>
      <c r="F171" s="147" t="s">
        <v>412</v>
      </c>
      <c r="G171" s="148">
        <v>29</v>
      </c>
      <c r="H171" s="149">
        <v>0.52</v>
      </c>
      <c r="I171" s="150" t="s">
        <v>582</v>
      </c>
      <c r="J171" s="150" t="s">
        <v>583</v>
      </c>
      <c r="K171" s="149">
        <v>0.5</v>
      </c>
      <c r="L171" s="150" t="s">
        <v>582</v>
      </c>
      <c r="M171" s="150" t="s">
        <v>583</v>
      </c>
      <c r="N171" s="148" t="s">
        <v>895</v>
      </c>
      <c r="O171" s="148" t="s">
        <v>1860</v>
      </c>
      <c r="P171" s="148" t="s">
        <v>574</v>
      </c>
      <c r="Q171" s="148" t="s">
        <v>55</v>
      </c>
      <c r="R171" s="148" t="s">
        <v>1257</v>
      </c>
      <c r="S171" s="148">
        <v>29</v>
      </c>
      <c r="T171" s="152">
        <v>1</v>
      </c>
      <c r="U171" s="150" t="s">
        <v>583</v>
      </c>
      <c r="V171" s="150" t="s">
        <v>1258</v>
      </c>
      <c r="W171" s="10" t="s">
        <v>765</v>
      </c>
      <c r="X171" s="10" t="s">
        <v>806</v>
      </c>
      <c r="Y171" s="148" t="s">
        <v>2</v>
      </c>
      <c r="Z171" s="148" t="s">
        <v>199</v>
      </c>
      <c r="AA171" s="2">
        <f t="shared" si="40"/>
        <v>0</v>
      </c>
      <c r="AB171" s="11"/>
      <c r="AC171" s="2"/>
      <c r="AD171" s="2">
        <f t="shared" si="39"/>
        <v>0</v>
      </c>
      <c r="AE171" s="11"/>
      <c r="AF171" s="11"/>
      <c r="AG171" s="11"/>
      <c r="AH171" s="11">
        <f t="shared" si="41"/>
        <v>0</v>
      </c>
      <c r="AI171" s="11"/>
      <c r="AJ171" s="11"/>
      <c r="AK171" s="2">
        <f t="shared" si="42"/>
        <v>0</v>
      </c>
      <c r="AL171" s="11"/>
      <c r="AM171" s="11"/>
      <c r="AN171" s="11"/>
      <c r="AO171" s="11"/>
      <c r="AP171" s="11"/>
      <c r="AQ171" s="11"/>
      <c r="AR171" s="11"/>
      <c r="AS171" s="11"/>
      <c r="AT171" s="2">
        <f t="shared" si="43"/>
        <v>0</v>
      </c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6"/>
      <c r="BQ171" s="117"/>
      <c r="BR171" s="117"/>
      <c r="BS171" s="117"/>
      <c r="BT171" s="117"/>
      <c r="BU171" s="117"/>
      <c r="BV171" s="117"/>
      <c r="BW171" s="2"/>
    </row>
    <row r="172" spans="1:76" s="13" customFormat="1" ht="20.45" customHeight="1" x14ac:dyDescent="0.3">
      <c r="A172" s="147">
        <v>172</v>
      </c>
      <c r="B172" s="2" t="s">
        <v>139</v>
      </c>
      <c r="C172" s="2" t="s">
        <v>574</v>
      </c>
      <c r="D172" s="147" t="s">
        <v>55</v>
      </c>
      <c r="E172" s="148" t="s">
        <v>166</v>
      </c>
      <c r="F172" s="147" t="s">
        <v>412</v>
      </c>
      <c r="G172" s="148">
        <v>29</v>
      </c>
      <c r="H172" s="149">
        <v>2.5499999999999998</v>
      </c>
      <c r="I172" s="150" t="s">
        <v>584</v>
      </c>
      <c r="J172" s="150" t="s">
        <v>585</v>
      </c>
      <c r="K172" s="149">
        <v>2.8</v>
      </c>
      <c r="L172" s="150" t="s">
        <v>584</v>
      </c>
      <c r="M172" s="150" t="s">
        <v>585</v>
      </c>
      <c r="N172" s="148" t="s">
        <v>1211</v>
      </c>
      <c r="O172" s="148" t="s">
        <v>1859</v>
      </c>
      <c r="P172" s="148" t="s">
        <v>1251</v>
      </c>
      <c r="Q172" s="148" t="s">
        <v>1252</v>
      </c>
      <c r="R172" s="148" t="s">
        <v>1253</v>
      </c>
      <c r="S172" s="148" t="s">
        <v>1254</v>
      </c>
      <c r="T172" s="152">
        <v>2</v>
      </c>
      <c r="U172" s="150" t="s">
        <v>1255</v>
      </c>
      <c r="V172" s="150" t="s">
        <v>1256</v>
      </c>
      <c r="W172" s="10" t="s">
        <v>767</v>
      </c>
      <c r="X172" s="10" t="s">
        <v>806</v>
      </c>
      <c r="Y172" s="148" t="s">
        <v>3</v>
      </c>
      <c r="Z172" s="148" t="s">
        <v>199</v>
      </c>
      <c r="AA172" s="68" t="s">
        <v>1834</v>
      </c>
      <c r="AB172" s="69" t="s">
        <v>1835</v>
      </c>
      <c r="AC172" s="2"/>
      <c r="AD172" s="2">
        <f t="shared" si="39"/>
        <v>0</v>
      </c>
      <c r="AE172" s="11"/>
      <c r="AF172" s="11"/>
      <c r="AG172" s="11"/>
      <c r="AH172" s="11">
        <f t="shared" si="41"/>
        <v>0</v>
      </c>
      <c r="AI172" s="11"/>
      <c r="AJ172" s="11"/>
      <c r="AK172" s="2">
        <f t="shared" si="42"/>
        <v>0</v>
      </c>
      <c r="AL172" s="11"/>
      <c r="AM172" s="11"/>
      <c r="AN172" s="11"/>
      <c r="AO172" s="11"/>
      <c r="AP172" s="11"/>
      <c r="AQ172" s="11"/>
      <c r="AR172" s="11"/>
      <c r="AS172" s="11"/>
      <c r="AT172" s="2">
        <f t="shared" si="43"/>
        <v>0</v>
      </c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6"/>
      <c r="BQ172" s="117"/>
      <c r="BR172" s="117"/>
      <c r="BS172" s="117"/>
      <c r="BT172" s="117"/>
      <c r="BU172" s="117"/>
      <c r="BV172" s="117"/>
      <c r="BW172" s="2"/>
    </row>
    <row r="173" spans="1:76" s="30" customFormat="1" ht="20.45" customHeight="1" x14ac:dyDescent="0.3">
      <c r="A173" s="270" t="s">
        <v>204</v>
      </c>
      <c r="B173" s="271"/>
      <c r="C173" s="272"/>
      <c r="D173" s="31" t="s">
        <v>0</v>
      </c>
      <c r="E173" s="32">
        <f>COUNTIF(D145:D172,"일반국도")</f>
        <v>22</v>
      </c>
      <c r="F173" s="32"/>
      <c r="G173" s="32"/>
      <c r="H173" s="49">
        <f>SUMIF($D145:$D172,"일반국도",H145:H172)</f>
        <v>63.500000000000007</v>
      </c>
      <c r="I173" s="33"/>
      <c r="J173" s="33"/>
      <c r="K173" s="49">
        <f>SUMIF($D145:$D172,"일반국도",K145:K172)</f>
        <v>78.7</v>
      </c>
      <c r="L173" s="33"/>
      <c r="M173" s="33"/>
      <c r="N173" s="34"/>
      <c r="O173" s="34"/>
      <c r="P173" s="34"/>
      <c r="Q173" s="34"/>
      <c r="R173" s="32">
        <f>COUNTIF(Q120:Q172,"일반국도")</f>
        <v>39</v>
      </c>
      <c r="S173" s="34"/>
      <c r="T173" s="49">
        <f>SUMIF($Q120:$Q172,"일반국도",T120:T172)</f>
        <v>168.24799999999999</v>
      </c>
      <c r="U173" s="33"/>
      <c r="V173" s="55" t="s">
        <v>1766</v>
      </c>
      <c r="W173" s="35"/>
      <c r="X173" s="36"/>
      <c r="Y173" s="32">
        <f>COUNTIF($Y$120:$Y$172,"A")</f>
        <v>9</v>
      </c>
      <c r="Z173" s="32">
        <f>COUNTIF($Z$120:$Z$172,"A")</f>
        <v>0</v>
      </c>
      <c r="AA173" s="49">
        <f>SUMIF($Z120:$Z172,"A",T120:T172)</f>
        <v>0</v>
      </c>
      <c r="AB173" s="49">
        <f>SUMIF($Y120:$Y172,"A",K120:K172)</f>
        <v>35</v>
      </c>
      <c r="AC173" s="66"/>
      <c r="AD173" s="40">
        <f t="shared" ref="AD173:BP173" si="44">SUMIF($Q120:$Q172,"일반국도",AD120:AD172)</f>
        <v>0</v>
      </c>
      <c r="AE173" s="40">
        <f t="shared" si="44"/>
        <v>0</v>
      </c>
      <c r="AF173" s="40">
        <f t="shared" si="44"/>
        <v>0</v>
      </c>
      <c r="AG173" s="40">
        <f t="shared" si="44"/>
        <v>0</v>
      </c>
      <c r="AH173" s="40">
        <f t="shared" si="44"/>
        <v>0</v>
      </c>
      <c r="AI173" s="40">
        <f t="shared" si="44"/>
        <v>0</v>
      </c>
      <c r="AJ173" s="40">
        <f t="shared" si="44"/>
        <v>0</v>
      </c>
      <c r="AK173" s="40">
        <f t="shared" si="44"/>
        <v>0</v>
      </c>
      <c r="AL173" s="40">
        <f t="shared" si="44"/>
        <v>0</v>
      </c>
      <c r="AM173" s="40">
        <f t="shared" si="44"/>
        <v>0</v>
      </c>
      <c r="AN173" s="40">
        <f t="shared" si="44"/>
        <v>0</v>
      </c>
      <c r="AO173" s="40">
        <f t="shared" si="44"/>
        <v>0</v>
      </c>
      <c r="AP173" s="40">
        <f t="shared" si="44"/>
        <v>0</v>
      </c>
      <c r="AQ173" s="40">
        <f t="shared" si="44"/>
        <v>0</v>
      </c>
      <c r="AR173" s="40">
        <f t="shared" si="44"/>
        <v>0</v>
      </c>
      <c r="AS173" s="40">
        <f t="shared" si="44"/>
        <v>0</v>
      </c>
      <c r="AT173" s="40">
        <f t="shared" si="44"/>
        <v>0</v>
      </c>
      <c r="AU173" s="40">
        <f t="shared" si="44"/>
        <v>0</v>
      </c>
      <c r="AV173" s="40">
        <f t="shared" si="44"/>
        <v>0</v>
      </c>
      <c r="AW173" s="40">
        <f t="shared" si="44"/>
        <v>0</v>
      </c>
      <c r="AX173" s="40">
        <f t="shared" si="44"/>
        <v>0</v>
      </c>
      <c r="AY173" s="40">
        <f t="shared" si="44"/>
        <v>0</v>
      </c>
      <c r="AZ173" s="40">
        <f t="shared" si="44"/>
        <v>0</v>
      </c>
      <c r="BA173" s="40">
        <f t="shared" si="44"/>
        <v>0</v>
      </c>
      <c r="BB173" s="40">
        <f t="shared" si="44"/>
        <v>0</v>
      </c>
      <c r="BC173" s="40">
        <f t="shared" si="44"/>
        <v>0</v>
      </c>
      <c r="BD173" s="40">
        <f t="shared" si="44"/>
        <v>0</v>
      </c>
      <c r="BE173" s="40">
        <f t="shared" si="44"/>
        <v>0</v>
      </c>
      <c r="BF173" s="40">
        <f t="shared" si="44"/>
        <v>0</v>
      </c>
      <c r="BG173" s="40">
        <f t="shared" si="44"/>
        <v>0</v>
      </c>
      <c r="BH173" s="40">
        <f t="shared" si="44"/>
        <v>0</v>
      </c>
      <c r="BI173" s="40">
        <f t="shared" si="44"/>
        <v>0</v>
      </c>
      <c r="BJ173" s="40">
        <f t="shared" si="44"/>
        <v>0</v>
      </c>
      <c r="BK173" s="40">
        <f t="shared" si="44"/>
        <v>0</v>
      </c>
      <c r="BL173" s="40">
        <f t="shared" si="44"/>
        <v>0</v>
      </c>
      <c r="BM173" s="40">
        <f t="shared" si="44"/>
        <v>0</v>
      </c>
      <c r="BN173" s="40">
        <f t="shared" si="44"/>
        <v>0</v>
      </c>
      <c r="BO173" s="40">
        <f t="shared" si="44"/>
        <v>0</v>
      </c>
      <c r="BP173" s="40">
        <f t="shared" si="44"/>
        <v>0</v>
      </c>
      <c r="BQ173" s="40">
        <f>SUMIF($D120:$D172,"일반국도",BQ120:BQ172)</f>
        <v>3</v>
      </c>
      <c r="BR173" s="40">
        <f>SUMIF($Q120:$Q172,"일반국도",BR120:BR172)</f>
        <v>0</v>
      </c>
      <c r="BS173" s="40">
        <f>SUMIF($D120:$D172,"일반국도",BS120:BS172)</f>
        <v>0</v>
      </c>
      <c r="BT173" s="40">
        <f>SUMIF($Q120:$Q172,"일반국도",BT120:BT172)</f>
        <v>0</v>
      </c>
      <c r="BU173" s="40">
        <f>SUMIF($D120:$D172,"일반국도",BU120:BU172)</f>
        <v>1</v>
      </c>
      <c r="BV173" s="40">
        <f>SUMIF($Q120:$Q172,"일반국도",BV120:BV172)</f>
        <v>0</v>
      </c>
      <c r="BW173" s="280"/>
      <c r="BX173" s="41"/>
    </row>
    <row r="174" spans="1:76" s="30" customFormat="1" ht="20.45" customHeight="1" x14ac:dyDescent="0.3">
      <c r="A174" s="273"/>
      <c r="B174" s="274"/>
      <c r="C174" s="275"/>
      <c r="D174" s="31" t="s">
        <v>839</v>
      </c>
      <c r="E174" s="32">
        <f>COUNTIF(D145:D172,"위임국도")</f>
        <v>6</v>
      </c>
      <c r="F174" s="32"/>
      <c r="G174" s="32"/>
      <c r="H174" s="49">
        <f>SUMIF($D145:$D172,"위임국도",H145:H172)</f>
        <v>8.870000000000001</v>
      </c>
      <c r="I174" s="33"/>
      <c r="J174" s="33"/>
      <c r="K174" s="49">
        <f>SUMIF($D145:$D172,"위임국도",K145:K172)</f>
        <v>8.8000000000000007</v>
      </c>
      <c r="L174" s="33"/>
      <c r="M174" s="33"/>
      <c r="N174" s="34"/>
      <c r="O174" s="34"/>
      <c r="P174" s="34"/>
      <c r="Q174" s="34"/>
      <c r="R174" s="32">
        <f>COUNTIF(Q120:Q172,"위임국도")</f>
        <v>12</v>
      </c>
      <c r="S174" s="34"/>
      <c r="T174" s="49">
        <f>SUMIF($Q120:$Q172,"위임국도",T120:T172)</f>
        <v>32</v>
      </c>
      <c r="U174" s="33"/>
      <c r="V174" s="55" t="s">
        <v>1767</v>
      </c>
      <c r="W174" s="35"/>
      <c r="X174" s="36"/>
      <c r="Y174" s="32">
        <f>COUNTIF($Y$120:$Y$172,"B")</f>
        <v>15</v>
      </c>
      <c r="Z174" s="32">
        <f>COUNTIF($Z$120:$Z$172,"B")</f>
        <v>0</v>
      </c>
      <c r="AA174" s="49">
        <f>SUMIF($Z120:$Z172,"B",T120:T172)</f>
        <v>0</v>
      </c>
      <c r="AB174" s="49">
        <f>SUMIF($Y120:$Y172,"B",K120:K172)</f>
        <v>36.800000000000004</v>
      </c>
      <c r="AC174" s="66"/>
      <c r="AD174" s="40">
        <f t="shared" ref="AD174:BP174" si="45">SUMIF($Q120:$Q172,"위임국도",AD120:AD172)</f>
        <v>0</v>
      </c>
      <c r="AE174" s="40">
        <f t="shared" si="45"/>
        <v>0</v>
      </c>
      <c r="AF174" s="40">
        <f t="shared" si="45"/>
        <v>0</v>
      </c>
      <c r="AG174" s="40">
        <f t="shared" si="45"/>
        <v>0</v>
      </c>
      <c r="AH174" s="40">
        <f t="shared" si="45"/>
        <v>0</v>
      </c>
      <c r="AI174" s="40">
        <f t="shared" si="45"/>
        <v>0</v>
      </c>
      <c r="AJ174" s="40">
        <f t="shared" si="45"/>
        <v>0</v>
      </c>
      <c r="AK174" s="40">
        <f t="shared" si="45"/>
        <v>0</v>
      </c>
      <c r="AL174" s="40">
        <f t="shared" si="45"/>
        <v>0</v>
      </c>
      <c r="AM174" s="40">
        <f t="shared" si="45"/>
        <v>0</v>
      </c>
      <c r="AN174" s="40">
        <f t="shared" si="45"/>
        <v>0</v>
      </c>
      <c r="AO174" s="40">
        <f t="shared" si="45"/>
        <v>0</v>
      </c>
      <c r="AP174" s="40">
        <f t="shared" si="45"/>
        <v>0</v>
      </c>
      <c r="AQ174" s="40">
        <f t="shared" si="45"/>
        <v>0</v>
      </c>
      <c r="AR174" s="40">
        <f t="shared" si="45"/>
        <v>0</v>
      </c>
      <c r="AS174" s="40">
        <f t="shared" si="45"/>
        <v>0</v>
      </c>
      <c r="AT174" s="40">
        <f t="shared" si="45"/>
        <v>0</v>
      </c>
      <c r="AU174" s="40">
        <f t="shared" si="45"/>
        <v>0</v>
      </c>
      <c r="AV174" s="40">
        <f t="shared" si="45"/>
        <v>0</v>
      </c>
      <c r="AW174" s="40">
        <f t="shared" si="45"/>
        <v>0</v>
      </c>
      <c r="AX174" s="40">
        <f t="shared" si="45"/>
        <v>0</v>
      </c>
      <c r="AY174" s="40">
        <f t="shared" si="45"/>
        <v>0</v>
      </c>
      <c r="AZ174" s="40">
        <f t="shared" si="45"/>
        <v>0</v>
      </c>
      <c r="BA174" s="40">
        <f t="shared" si="45"/>
        <v>0</v>
      </c>
      <c r="BB174" s="40">
        <f t="shared" si="45"/>
        <v>0</v>
      </c>
      <c r="BC174" s="40">
        <f t="shared" si="45"/>
        <v>0</v>
      </c>
      <c r="BD174" s="40">
        <f t="shared" si="45"/>
        <v>0</v>
      </c>
      <c r="BE174" s="40">
        <f t="shared" si="45"/>
        <v>0</v>
      </c>
      <c r="BF174" s="40">
        <f t="shared" si="45"/>
        <v>0</v>
      </c>
      <c r="BG174" s="40">
        <f t="shared" si="45"/>
        <v>0</v>
      </c>
      <c r="BH174" s="40">
        <f t="shared" si="45"/>
        <v>0</v>
      </c>
      <c r="BI174" s="40">
        <f t="shared" si="45"/>
        <v>0</v>
      </c>
      <c r="BJ174" s="40">
        <f t="shared" si="45"/>
        <v>0</v>
      </c>
      <c r="BK174" s="40">
        <f t="shared" si="45"/>
        <v>0</v>
      </c>
      <c r="BL174" s="40">
        <f t="shared" si="45"/>
        <v>0</v>
      </c>
      <c r="BM174" s="40">
        <f t="shared" si="45"/>
        <v>0</v>
      </c>
      <c r="BN174" s="40">
        <f t="shared" si="45"/>
        <v>0</v>
      </c>
      <c r="BO174" s="40">
        <f t="shared" si="45"/>
        <v>0</v>
      </c>
      <c r="BP174" s="40">
        <f t="shared" si="45"/>
        <v>0</v>
      </c>
      <c r="BQ174" s="40">
        <f>SUMIF($D120:$D172,"위임국도",BQ120:BQ172)</f>
        <v>2</v>
      </c>
      <c r="BR174" s="40">
        <f>SUMIF($Q120:$Q172,"위임국도",BR120:BR172)</f>
        <v>0</v>
      </c>
      <c r="BS174" s="40">
        <f>SUMIF($D120:$D172,"위임국도",BS120:BS172)</f>
        <v>0</v>
      </c>
      <c r="BT174" s="40">
        <f>SUMIF($Q120:$Q172,"위임국도",BT120:BT172)</f>
        <v>0</v>
      </c>
      <c r="BU174" s="40">
        <f>SUMIF($D120:$D172,"위임국도",BU120:BU172)</f>
        <v>0</v>
      </c>
      <c r="BV174" s="40">
        <f>SUMIF($Q120:$Q172,"위임국도",BV120:BV172)</f>
        <v>0</v>
      </c>
      <c r="BW174" s="280"/>
      <c r="BX174" s="41"/>
    </row>
    <row r="175" spans="1:76" s="30" customFormat="1" ht="20.45" customHeight="1" x14ac:dyDescent="0.3">
      <c r="A175" s="276"/>
      <c r="B175" s="277"/>
      <c r="C175" s="278"/>
      <c r="D175" s="31" t="s">
        <v>840</v>
      </c>
      <c r="E175" s="32">
        <f>SUM(E173:E174)</f>
        <v>28</v>
      </c>
      <c r="F175" s="32"/>
      <c r="G175" s="32"/>
      <c r="H175" s="49">
        <f>SUM(H173:H174)</f>
        <v>72.37</v>
      </c>
      <c r="I175" s="33"/>
      <c r="J175" s="33"/>
      <c r="K175" s="49">
        <f>SUM(K173:K174)</f>
        <v>87.5</v>
      </c>
      <c r="L175" s="33"/>
      <c r="M175" s="33"/>
      <c r="N175" s="34"/>
      <c r="O175" s="34"/>
      <c r="P175" s="34"/>
      <c r="Q175" s="34"/>
      <c r="R175" s="32">
        <f>SUM(R173:R174)</f>
        <v>51</v>
      </c>
      <c r="S175" s="34"/>
      <c r="T175" s="49">
        <f>SUM(T173:T174)</f>
        <v>200.24799999999999</v>
      </c>
      <c r="U175" s="33"/>
      <c r="V175" s="55" t="s">
        <v>1768</v>
      </c>
      <c r="W175" s="35"/>
      <c r="X175" s="36"/>
      <c r="Y175" s="32">
        <f>COUNTIF($Y$120:$Y$172,"C")</f>
        <v>4</v>
      </c>
      <c r="Z175" s="32">
        <f>COUNTIF($Z$120:$Z$172,"C")</f>
        <v>51</v>
      </c>
      <c r="AA175" s="49">
        <f>SUMIF($Z120:$Z172,"C",T120:T172)</f>
        <v>200.24799999999999</v>
      </c>
      <c r="AB175" s="49">
        <f>SUMIF($Y120:$Y172,"C",K120:K172)</f>
        <v>15.700000000000001</v>
      </c>
      <c r="AC175" s="66"/>
      <c r="AD175" s="37"/>
      <c r="AE175" s="37"/>
      <c r="AF175" s="37"/>
      <c r="AG175" s="37"/>
      <c r="AH175" s="37">
        <f t="shared" ref="AH175" si="46">SUM(AH173:AH174)</f>
        <v>0</v>
      </c>
      <c r="AI175" s="37">
        <f t="shared" ref="AI175" si="47">SUM(AI173:AI174)</f>
        <v>0</v>
      </c>
      <c r="AJ175" s="37">
        <f t="shared" ref="AJ175" si="48">SUM(AJ173:AJ174)</f>
        <v>0</v>
      </c>
      <c r="AK175" s="37">
        <f>SUM(AK173:AK174)</f>
        <v>0</v>
      </c>
      <c r="AL175" s="37">
        <f t="shared" ref="AL175:BS175" si="49">SUM(AL173:AL174)</f>
        <v>0</v>
      </c>
      <c r="AM175" s="37">
        <f t="shared" si="49"/>
        <v>0</v>
      </c>
      <c r="AN175" s="37">
        <f t="shared" si="49"/>
        <v>0</v>
      </c>
      <c r="AO175" s="37">
        <f t="shared" si="49"/>
        <v>0</v>
      </c>
      <c r="AP175" s="37">
        <f t="shared" si="49"/>
        <v>0</v>
      </c>
      <c r="AQ175" s="37">
        <f t="shared" si="49"/>
        <v>0</v>
      </c>
      <c r="AR175" s="37">
        <f t="shared" si="49"/>
        <v>0</v>
      </c>
      <c r="AS175" s="37">
        <f t="shared" si="49"/>
        <v>0</v>
      </c>
      <c r="AT175" s="37">
        <f t="shared" si="49"/>
        <v>0</v>
      </c>
      <c r="AU175" s="37">
        <f t="shared" si="49"/>
        <v>0</v>
      </c>
      <c r="AV175" s="37">
        <f t="shared" si="49"/>
        <v>0</v>
      </c>
      <c r="AW175" s="37">
        <f t="shared" si="49"/>
        <v>0</v>
      </c>
      <c r="AX175" s="37">
        <f t="shared" si="49"/>
        <v>0</v>
      </c>
      <c r="AY175" s="37">
        <f t="shared" si="49"/>
        <v>0</v>
      </c>
      <c r="AZ175" s="37">
        <f t="shared" si="49"/>
        <v>0</v>
      </c>
      <c r="BA175" s="37">
        <f t="shared" si="49"/>
        <v>0</v>
      </c>
      <c r="BB175" s="37">
        <f t="shared" si="49"/>
        <v>0</v>
      </c>
      <c r="BC175" s="37">
        <f t="shared" si="49"/>
        <v>0</v>
      </c>
      <c r="BD175" s="37">
        <f t="shared" si="49"/>
        <v>0</v>
      </c>
      <c r="BE175" s="37">
        <f t="shared" si="49"/>
        <v>0</v>
      </c>
      <c r="BF175" s="37">
        <f t="shared" si="49"/>
        <v>0</v>
      </c>
      <c r="BG175" s="37">
        <f t="shared" si="49"/>
        <v>0</v>
      </c>
      <c r="BH175" s="37">
        <f t="shared" si="49"/>
        <v>0</v>
      </c>
      <c r="BI175" s="37">
        <f t="shared" si="49"/>
        <v>0</v>
      </c>
      <c r="BJ175" s="37">
        <f t="shared" si="49"/>
        <v>0</v>
      </c>
      <c r="BK175" s="37">
        <f t="shared" ref="BK175:BO175" si="50">SUM(BK173:BK174)</f>
        <v>0</v>
      </c>
      <c r="BL175" s="37">
        <f t="shared" si="50"/>
        <v>0</v>
      </c>
      <c r="BM175" s="37">
        <f t="shared" si="50"/>
        <v>0</v>
      </c>
      <c r="BN175" s="37">
        <f t="shared" si="50"/>
        <v>0</v>
      </c>
      <c r="BO175" s="37">
        <f t="shared" si="50"/>
        <v>0</v>
      </c>
      <c r="BP175" s="40">
        <f>SUM(BP173:BP174)</f>
        <v>0</v>
      </c>
      <c r="BQ175" s="40">
        <f>SUM(BQ173:BQ174)</f>
        <v>5</v>
      </c>
      <c r="BR175" s="40">
        <f>SUM(BR173:BR174)</f>
        <v>0</v>
      </c>
      <c r="BS175" s="40">
        <f t="shared" si="49"/>
        <v>0</v>
      </c>
      <c r="BT175" s="40">
        <f>SUM(BT173:BT174)</f>
        <v>0</v>
      </c>
      <c r="BU175" s="40">
        <f t="shared" ref="BU175" si="51">SUM(BU173:BU174)</f>
        <v>1</v>
      </c>
      <c r="BV175" s="40">
        <f>SUM(BV173:BV174)</f>
        <v>0</v>
      </c>
      <c r="BW175" s="280"/>
      <c r="BX175" s="41"/>
    </row>
    <row r="176" spans="1:76" s="13" customFormat="1" ht="20.45" customHeight="1" x14ac:dyDescent="0.3">
      <c r="A176" s="2"/>
      <c r="B176" s="2"/>
      <c r="C176" s="2"/>
      <c r="D176" s="120"/>
      <c r="E176" s="121"/>
      <c r="F176" s="121"/>
      <c r="G176" s="121"/>
      <c r="H176" s="122"/>
      <c r="I176" s="122"/>
      <c r="J176" s="122"/>
      <c r="K176" s="122"/>
      <c r="L176" s="122"/>
      <c r="M176" s="122"/>
      <c r="N176" s="123" t="s">
        <v>1215</v>
      </c>
      <c r="O176" s="76">
        <v>149</v>
      </c>
      <c r="P176" s="123" t="s">
        <v>1349</v>
      </c>
      <c r="Q176" s="123" t="s">
        <v>1217</v>
      </c>
      <c r="R176" s="123" t="s">
        <v>1350</v>
      </c>
      <c r="S176" s="76">
        <v>1</v>
      </c>
      <c r="T176" s="72">
        <v>1</v>
      </c>
      <c r="U176" s="122" t="s">
        <v>1351</v>
      </c>
      <c r="V176" s="122" t="s">
        <v>1352</v>
      </c>
      <c r="W176" s="121"/>
      <c r="X176" s="124"/>
      <c r="Y176" s="2"/>
      <c r="Z176" s="2" t="s">
        <v>199</v>
      </c>
      <c r="AA176" s="125"/>
      <c r="AB176" s="125"/>
      <c r="AC176" s="125"/>
      <c r="AD176" s="2">
        <f t="shared" ref="AD176:AD224" si="52">SUM(AE176:AF176)</f>
        <v>0</v>
      </c>
      <c r="AE176" s="125"/>
      <c r="AF176" s="125"/>
      <c r="AG176" s="125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  <c r="AY176" s="125"/>
      <c r="AZ176" s="125"/>
      <c r="BA176" s="125"/>
      <c r="BB176" s="125"/>
      <c r="BC176" s="125"/>
      <c r="BD176" s="125"/>
      <c r="BE176" s="125"/>
      <c r="BF176" s="125"/>
      <c r="BG176" s="125"/>
      <c r="BH176" s="125"/>
      <c r="BI176" s="125"/>
      <c r="BJ176" s="125"/>
      <c r="BK176" s="125"/>
      <c r="BL176" s="125"/>
      <c r="BM176" s="125"/>
      <c r="BN176" s="125"/>
      <c r="BO176" s="125"/>
      <c r="BP176" s="190"/>
      <c r="BQ176" s="191"/>
      <c r="BR176" s="191"/>
      <c r="BS176" s="191"/>
      <c r="BT176" s="191"/>
      <c r="BU176" s="191"/>
      <c r="BV176" s="191"/>
      <c r="BW176" s="128"/>
      <c r="BX176" s="192"/>
    </row>
    <row r="177" spans="1:76" s="13" customFormat="1" ht="20.45" customHeight="1" x14ac:dyDescent="0.3">
      <c r="A177" s="2"/>
      <c r="B177" s="2"/>
      <c r="C177" s="2"/>
      <c r="D177" s="120"/>
      <c r="E177" s="121"/>
      <c r="F177" s="121"/>
      <c r="G177" s="121"/>
      <c r="H177" s="122"/>
      <c r="I177" s="122"/>
      <c r="J177" s="122"/>
      <c r="K177" s="122"/>
      <c r="L177" s="122"/>
      <c r="M177" s="122"/>
      <c r="N177" s="123" t="s">
        <v>1215</v>
      </c>
      <c r="O177" s="76">
        <v>151</v>
      </c>
      <c r="P177" s="123" t="s">
        <v>1349</v>
      </c>
      <c r="Q177" s="123" t="s">
        <v>1217</v>
      </c>
      <c r="R177" s="123" t="s">
        <v>1356</v>
      </c>
      <c r="S177" s="76">
        <v>2</v>
      </c>
      <c r="T177" s="72">
        <v>1</v>
      </c>
      <c r="U177" s="122" t="s">
        <v>1357</v>
      </c>
      <c r="V177" s="122" t="s">
        <v>1358</v>
      </c>
      <c r="W177" s="121"/>
      <c r="X177" s="124"/>
      <c r="Y177" s="2"/>
      <c r="Z177" s="2" t="s">
        <v>1798</v>
      </c>
      <c r="AA177" s="125"/>
      <c r="AB177" s="125"/>
      <c r="AC177" s="125"/>
      <c r="AD177" s="2">
        <f t="shared" si="52"/>
        <v>0</v>
      </c>
      <c r="AE177" s="125"/>
      <c r="AF177" s="125"/>
      <c r="AG177" s="125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125"/>
      <c r="BD177" s="125"/>
      <c r="BE177" s="125"/>
      <c r="BF177" s="125"/>
      <c r="BG177" s="125"/>
      <c r="BH177" s="125"/>
      <c r="BI177" s="125"/>
      <c r="BJ177" s="125"/>
      <c r="BK177" s="125"/>
      <c r="BL177" s="125"/>
      <c r="BM177" s="125"/>
      <c r="BN177" s="125"/>
      <c r="BO177" s="125"/>
      <c r="BP177" s="190"/>
      <c r="BQ177" s="191"/>
      <c r="BR177" s="191"/>
      <c r="BS177" s="191"/>
      <c r="BT177" s="191"/>
      <c r="BU177" s="191"/>
      <c r="BV177" s="191"/>
      <c r="BW177" s="128"/>
      <c r="BX177" s="192"/>
    </row>
    <row r="178" spans="1:76" s="13" customFormat="1" ht="20.45" customHeight="1" x14ac:dyDescent="0.3">
      <c r="A178" s="2"/>
      <c r="B178" s="2"/>
      <c r="C178" s="2"/>
      <c r="D178" s="120"/>
      <c r="E178" s="121"/>
      <c r="F178" s="121"/>
      <c r="G178" s="121"/>
      <c r="H178" s="122"/>
      <c r="I178" s="122"/>
      <c r="J178" s="122"/>
      <c r="K178" s="122"/>
      <c r="L178" s="122"/>
      <c r="M178" s="122"/>
      <c r="N178" s="123" t="s">
        <v>1215</v>
      </c>
      <c r="O178" s="76">
        <v>152</v>
      </c>
      <c r="P178" s="123" t="s">
        <v>1349</v>
      </c>
      <c r="Q178" s="123" t="s">
        <v>1217</v>
      </c>
      <c r="R178" s="123" t="s">
        <v>1359</v>
      </c>
      <c r="S178" s="76">
        <v>2</v>
      </c>
      <c r="T178" s="72">
        <v>10</v>
      </c>
      <c r="U178" s="122" t="s">
        <v>1360</v>
      </c>
      <c r="V178" s="122" t="s">
        <v>1361</v>
      </c>
      <c r="W178" s="121"/>
      <c r="X178" s="124"/>
      <c r="Y178" s="2"/>
      <c r="Z178" s="2" t="s">
        <v>199</v>
      </c>
      <c r="AA178" s="125"/>
      <c r="AB178" s="125"/>
      <c r="AC178" s="125"/>
      <c r="AD178" s="2">
        <f t="shared" si="52"/>
        <v>0</v>
      </c>
      <c r="AE178" s="125"/>
      <c r="AF178" s="125"/>
      <c r="AG178" s="125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  <c r="AY178" s="125"/>
      <c r="AZ178" s="125"/>
      <c r="BA178" s="125"/>
      <c r="BB178" s="125"/>
      <c r="BC178" s="125"/>
      <c r="BD178" s="125"/>
      <c r="BE178" s="125"/>
      <c r="BF178" s="125"/>
      <c r="BG178" s="125"/>
      <c r="BH178" s="125"/>
      <c r="BI178" s="125"/>
      <c r="BJ178" s="125"/>
      <c r="BK178" s="125"/>
      <c r="BL178" s="125"/>
      <c r="BM178" s="125"/>
      <c r="BN178" s="125"/>
      <c r="BO178" s="125"/>
      <c r="BP178" s="190"/>
      <c r="BQ178" s="191"/>
      <c r="BR178" s="191"/>
      <c r="BS178" s="191"/>
      <c r="BT178" s="191"/>
      <c r="BU178" s="191"/>
      <c r="BV178" s="191"/>
      <c r="BW178" s="128"/>
      <c r="BX178" s="192"/>
    </row>
    <row r="179" spans="1:76" s="13" customFormat="1" ht="20.45" customHeight="1" x14ac:dyDescent="0.3">
      <c r="A179" s="2"/>
      <c r="B179" s="2"/>
      <c r="C179" s="2"/>
      <c r="D179" s="120"/>
      <c r="E179" s="121"/>
      <c r="F179" s="121"/>
      <c r="G179" s="121"/>
      <c r="H179" s="122"/>
      <c r="I179" s="122"/>
      <c r="J179" s="122"/>
      <c r="K179" s="122"/>
      <c r="L179" s="122"/>
      <c r="M179" s="122"/>
      <c r="N179" s="123" t="s">
        <v>1215</v>
      </c>
      <c r="O179" s="76">
        <v>153</v>
      </c>
      <c r="P179" s="123" t="s">
        <v>1349</v>
      </c>
      <c r="Q179" s="123" t="s">
        <v>1217</v>
      </c>
      <c r="R179" s="123" t="s">
        <v>1362</v>
      </c>
      <c r="S179" s="76">
        <v>2</v>
      </c>
      <c r="T179" s="72">
        <v>7</v>
      </c>
      <c r="U179" s="122" t="s">
        <v>1363</v>
      </c>
      <c r="V179" s="122" t="s">
        <v>1364</v>
      </c>
      <c r="W179" s="121"/>
      <c r="X179" s="124"/>
      <c r="Y179" s="2"/>
      <c r="Z179" s="2" t="s">
        <v>1798</v>
      </c>
      <c r="AA179" s="125"/>
      <c r="AB179" s="125"/>
      <c r="AC179" s="125"/>
      <c r="AD179" s="2">
        <f t="shared" si="52"/>
        <v>0</v>
      </c>
      <c r="AE179" s="125"/>
      <c r="AF179" s="125"/>
      <c r="AG179" s="125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  <c r="AY179" s="125"/>
      <c r="AZ179" s="125"/>
      <c r="BA179" s="125"/>
      <c r="BB179" s="125"/>
      <c r="BC179" s="125"/>
      <c r="BD179" s="125"/>
      <c r="BE179" s="125"/>
      <c r="BF179" s="125"/>
      <c r="BG179" s="125"/>
      <c r="BH179" s="125"/>
      <c r="BI179" s="125"/>
      <c r="BJ179" s="125"/>
      <c r="BK179" s="125"/>
      <c r="BL179" s="125"/>
      <c r="BM179" s="125"/>
      <c r="BN179" s="125"/>
      <c r="BO179" s="125"/>
      <c r="BP179" s="190"/>
      <c r="BQ179" s="191"/>
      <c r="BR179" s="191"/>
      <c r="BS179" s="191"/>
      <c r="BT179" s="191"/>
      <c r="BU179" s="191"/>
      <c r="BV179" s="191"/>
      <c r="BW179" s="128"/>
      <c r="BX179" s="192"/>
    </row>
    <row r="180" spans="1:76" s="13" customFormat="1" ht="20.45" customHeight="1" x14ac:dyDescent="0.3">
      <c r="A180" s="2"/>
      <c r="B180" s="2"/>
      <c r="C180" s="2"/>
      <c r="D180" s="120"/>
      <c r="E180" s="121"/>
      <c r="F180" s="121"/>
      <c r="G180" s="121"/>
      <c r="H180" s="122"/>
      <c r="I180" s="122"/>
      <c r="J180" s="122"/>
      <c r="K180" s="122"/>
      <c r="L180" s="122"/>
      <c r="M180" s="122"/>
      <c r="N180" s="123" t="s">
        <v>1215</v>
      </c>
      <c r="O180" s="76">
        <v>154</v>
      </c>
      <c r="P180" s="123" t="s">
        <v>1349</v>
      </c>
      <c r="Q180" s="123" t="s">
        <v>1217</v>
      </c>
      <c r="R180" s="123" t="s">
        <v>1379</v>
      </c>
      <c r="S180" s="76">
        <v>13</v>
      </c>
      <c r="T180" s="72">
        <v>1</v>
      </c>
      <c r="U180" s="122" t="s">
        <v>1380</v>
      </c>
      <c r="V180" s="122" t="s">
        <v>1381</v>
      </c>
      <c r="W180" s="121"/>
      <c r="X180" s="124"/>
      <c r="Y180" s="2"/>
      <c r="Z180" s="2" t="s">
        <v>199</v>
      </c>
      <c r="AA180" s="125"/>
      <c r="AB180" s="125"/>
      <c r="AC180" s="125"/>
      <c r="AD180" s="2"/>
      <c r="AE180" s="125"/>
      <c r="AF180" s="125"/>
      <c r="AG180" s="125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  <c r="AY180" s="125"/>
      <c r="AZ180" s="125"/>
      <c r="BA180" s="125"/>
      <c r="BB180" s="125"/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5"/>
      <c r="BM180" s="125"/>
      <c r="BN180" s="125"/>
      <c r="BO180" s="125"/>
      <c r="BP180" s="190"/>
      <c r="BQ180" s="191"/>
      <c r="BR180" s="191"/>
      <c r="BS180" s="191"/>
      <c r="BT180" s="191"/>
      <c r="BU180" s="191"/>
      <c r="BV180" s="191"/>
      <c r="BW180" s="128"/>
      <c r="BX180" s="192"/>
    </row>
    <row r="181" spans="1:76" s="13" customFormat="1" ht="20.45" customHeight="1" x14ac:dyDescent="0.3">
      <c r="A181" s="2"/>
      <c r="B181" s="2"/>
      <c r="C181" s="2"/>
      <c r="D181" s="120"/>
      <c r="E181" s="121"/>
      <c r="F181" s="121"/>
      <c r="G181" s="121"/>
      <c r="H181" s="122"/>
      <c r="I181" s="122"/>
      <c r="J181" s="122"/>
      <c r="K181" s="122"/>
      <c r="L181" s="122"/>
      <c r="M181" s="122"/>
      <c r="N181" s="123" t="s">
        <v>1215</v>
      </c>
      <c r="O181" s="76">
        <v>164</v>
      </c>
      <c r="P181" s="123" t="s">
        <v>1345</v>
      </c>
      <c r="Q181" s="123" t="s">
        <v>1217</v>
      </c>
      <c r="R181" s="123" t="s">
        <v>1394</v>
      </c>
      <c r="S181" s="76">
        <v>17</v>
      </c>
      <c r="T181" s="72">
        <v>1</v>
      </c>
      <c r="U181" s="122" t="s">
        <v>1395</v>
      </c>
      <c r="V181" s="122" t="s">
        <v>1396</v>
      </c>
      <c r="W181" s="121"/>
      <c r="X181" s="124"/>
      <c r="Y181" s="2"/>
      <c r="Z181" s="2" t="s">
        <v>199</v>
      </c>
      <c r="AA181" s="125"/>
      <c r="AB181" s="125"/>
      <c r="AC181" s="125"/>
      <c r="AD181" s="2">
        <f t="shared" si="52"/>
        <v>0</v>
      </c>
      <c r="AE181" s="125"/>
      <c r="AF181" s="125"/>
      <c r="AG181" s="125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  <c r="AY181" s="125"/>
      <c r="AZ181" s="125"/>
      <c r="BA181" s="125"/>
      <c r="BB181" s="125"/>
      <c r="BC181" s="125"/>
      <c r="BD181" s="125"/>
      <c r="BE181" s="125"/>
      <c r="BF181" s="125"/>
      <c r="BG181" s="125"/>
      <c r="BH181" s="125"/>
      <c r="BI181" s="125"/>
      <c r="BJ181" s="125"/>
      <c r="BK181" s="125"/>
      <c r="BL181" s="125"/>
      <c r="BM181" s="125"/>
      <c r="BN181" s="125"/>
      <c r="BO181" s="125"/>
      <c r="BP181" s="190"/>
      <c r="BQ181" s="191"/>
      <c r="BR181" s="191"/>
      <c r="BS181" s="191"/>
      <c r="BT181" s="191"/>
      <c r="BU181" s="191"/>
      <c r="BV181" s="191"/>
      <c r="BW181" s="128"/>
      <c r="BX181" s="192"/>
    </row>
    <row r="182" spans="1:76" s="13" customFormat="1" ht="20.45" customHeight="1" x14ac:dyDescent="0.3">
      <c r="A182" s="2"/>
      <c r="B182" s="2"/>
      <c r="C182" s="2"/>
      <c r="D182" s="120"/>
      <c r="E182" s="121"/>
      <c r="F182" s="121"/>
      <c r="G182" s="121"/>
      <c r="H182" s="122"/>
      <c r="I182" s="122"/>
      <c r="J182" s="122"/>
      <c r="K182" s="122"/>
      <c r="L182" s="122"/>
      <c r="M182" s="122"/>
      <c r="N182" s="123" t="s">
        <v>1215</v>
      </c>
      <c r="O182" s="76">
        <v>166</v>
      </c>
      <c r="P182" s="123" t="s">
        <v>1345</v>
      </c>
      <c r="Q182" s="123" t="s">
        <v>1217</v>
      </c>
      <c r="R182" s="123" t="s">
        <v>1416</v>
      </c>
      <c r="S182" s="76">
        <v>21</v>
      </c>
      <c r="T182" s="72">
        <v>1</v>
      </c>
      <c r="U182" s="122" t="s">
        <v>1417</v>
      </c>
      <c r="V182" s="122" t="s">
        <v>1418</v>
      </c>
      <c r="W182" s="121"/>
      <c r="X182" s="124"/>
      <c r="Y182" s="2"/>
      <c r="Z182" s="2" t="s">
        <v>1798</v>
      </c>
      <c r="AA182" s="125"/>
      <c r="AB182" s="125"/>
      <c r="AC182" s="125"/>
      <c r="AD182" s="2">
        <f t="shared" si="52"/>
        <v>0</v>
      </c>
      <c r="AE182" s="125"/>
      <c r="AF182" s="125"/>
      <c r="AG182" s="125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  <c r="AY182" s="125"/>
      <c r="AZ182" s="125"/>
      <c r="BA182" s="125"/>
      <c r="BB182" s="125"/>
      <c r="BC182" s="125"/>
      <c r="BD182" s="125"/>
      <c r="BE182" s="125"/>
      <c r="BF182" s="125"/>
      <c r="BG182" s="125"/>
      <c r="BH182" s="125"/>
      <c r="BI182" s="125"/>
      <c r="BJ182" s="125"/>
      <c r="BK182" s="125"/>
      <c r="BL182" s="125"/>
      <c r="BM182" s="125"/>
      <c r="BN182" s="125"/>
      <c r="BO182" s="125"/>
      <c r="BP182" s="190"/>
      <c r="BQ182" s="191"/>
      <c r="BR182" s="191"/>
      <c r="BS182" s="191"/>
      <c r="BT182" s="191"/>
      <c r="BU182" s="191"/>
      <c r="BV182" s="191"/>
      <c r="BW182" s="128"/>
      <c r="BX182" s="192"/>
    </row>
    <row r="183" spans="1:76" s="13" customFormat="1" ht="20.45" customHeight="1" x14ac:dyDescent="0.3">
      <c r="A183" s="2"/>
      <c r="B183" s="2"/>
      <c r="C183" s="2"/>
      <c r="D183" s="120"/>
      <c r="E183" s="121"/>
      <c r="F183" s="121"/>
      <c r="G183" s="121"/>
      <c r="H183" s="122"/>
      <c r="I183" s="122"/>
      <c r="J183" s="122"/>
      <c r="K183" s="122"/>
      <c r="L183" s="122"/>
      <c r="M183" s="122"/>
      <c r="N183" s="123" t="s">
        <v>1215</v>
      </c>
      <c r="O183" s="76">
        <v>167</v>
      </c>
      <c r="P183" s="123" t="s">
        <v>1345</v>
      </c>
      <c r="Q183" s="123" t="s">
        <v>1217</v>
      </c>
      <c r="R183" s="123" t="s">
        <v>1419</v>
      </c>
      <c r="S183" s="76">
        <v>21</v>
      </c>
      <c r="T183" s="72">
        <v>1</v>
      </c>
      <c r="U183" s="122" t="s">
        <v>1420</v>
      </c>
      <c r="V183" s="122" t="s">
        <v>1421</v>
      </c>
      <c r="W183" s="121"/>
      <c r="X183" s="124"/>
      <c r="Y183" s="2"/>
      <c r="Z183" s="2" t="s">
        <v>1798</v>
      </c>
      <c r="AA183" s="125"/>
      <c r="AB183" s="125"/>
      <c r="AC183" s="125"/>
      <c r="AD183" s="2">
        <f t="shared" si="52"/>
        <v>0</v>
      </c>
      <c r="AE183" s="125"/>
      <c r="AF183" s="125"/>
      <c r="AG183" s="125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  <c r="AY183" s="125"/>
      <c r="AZ183" s="125"/>
      <c r="BA183" s="125"/>
      <c r="BB183" s="125"/>
      <c r="BC183" s="125"/>
      <c r="BD183" s="125"/>
      <c r="BE183" s="125"/>
      <c r="BF183" s="125"/>
      <c r="BG183" s="125"/>
      <c r="BH183" s="125"/>
      <c r="BI183" s="125"/>
      <c r="BJ183" s="125"/>
      <c r="BK183" s="125"/>
      <c r="BL183" s="125"/>
      <c r="BM183" s="125"/>
      <c r="BN183" s="125"/>
      <c r="BO183" s="125"/>
      <c r="BP183" s="190"/>
      <c r="BQ183" s="191"/>
      <c r="BR183" s="191"/>
      <c r="BS183" s="191"/>
      <c r="BT183" s="191"/>
      <c r="BU183" s="191"/>
      <c r="BV183" s="191"/>
      <c r="BW183" s="128"/>
      <c r="BX183" s="192"/>
    </row>
    <row r="184" spans="1:76" s="13" customFormat="1" ht="20.45" customHeight="1" x14ac:dyDescent="0.3">
      <c r="A184" s="2"/>
      <c r="B184" s="2"/>
      <c r="C184" s="2"/>
      <c r="D184" s="120"/>
      <c r="E184" s="121"/>
      <c r="F184" s="121"/>
      <c r="G184" s="121"/>
      <c r="H184" s="122"/>
      <c r="I184" s="122"/>
      <c r="J184" s="122"/>
      <c r="K184" s="122"/>
      <c r="L184" s="122"/>
      <c r="M184" s="122"/>
      <c r="N184" s="123" t="s">
        <v>1215</v>
      </c>
      <c r="O184" s="76">
        <v>168</v>
      </c>
      <c r="P184" s="123" t="s">
        <v>1345</v>
      </c>
      <c r="Q184" s="123" t="s">
        <v>1217</v>
      </c>
      <c r="R184" s="123" t="s">
        <v>1422</v>
      </c>
      <c r="S184" s="76">
        <v>21</v>
      </c>
      <c r="T184" s="72">
        <v>4</v>
      </c>
      <c r="U184" s="122" t="s">
        <v>1423</v>
      </c>
      <c r="V184" s="122" t="s">
        <v>1424</v>
      </c>
      <c r="W184" s="121"/>
      <c r="X184" s="124"/>
      <c r="Y184" s="2"/>
      <c r="Z184" s="2" t="s">
        <v>1798</v>
      </c>
      <c r="AA184" s="125"/>
      <c r="AB184" s="125"/>
      <c r="AC184" s="125"/>
      <c r="AD184" s="2">
        <f t="shared" si="52"/>
        <v>0</v>
      </c>
      <c r="AE184" s="125"/>
      <c r="AF184" s="125"/>
      <c r="AG184" s="125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  <c r="AY184" s="125"/>
      <c r="AZ184" s="125"/>
      <c r="BA184" s="125"/>
      <c r="BB184" s="125"/>
      <c r="BC184" s="125"/>
      <c r="BD184" s="125"/>
      <c r="BE184" s="125"/>
      <c r="BF184" s="125"/>
      <c r="BG184" s="125"/>
      <c r="BH184" s="125"/>
      <c r="BI184" s="125"/>
      <c r="BJ184" s="125"/>
      <c r="BK184" s="125"/>
      <c r="BL184" s="125"/>
      <c r="BM184" s="125"/>
      <c r="BN184" s="125"/>
      <c r="BO184" s="125"/>
      <c r="BP184" s="190"/>
      <c r="BQ184" s="191"/>
      <c r="BR184" s="191"/>
      <c r="BS184" s="191"/>
      <c r="BT184" s="191"/>
      <c r="BU184" s="191"/>
      <c r="BV184" s="191"/>
      <c r="BW184" s="128"/>
      <c r="BX184" s="192"/>
    </row>
    <row r="185" spans="1:76" s="13" customFormat="1" ht="20.45" customHeight="1" x14ac:dyDescent="0.3">
      <c r="A185" s="2"/>
      <c r="B185" s="2"/>
      <c r="C185" s="2"/>
      <c r="D185" s="120"/>
      <c r="E185" s="121"/>
      <c r="F185" s="121"/>
      <c r="G185" s="121"/>
      <c r="H185" s="122"/>
      <c r="I185" s="122"/>
      <c r="J185" s="122"/>
      <c r="K185" s="122"/>
      <c r="L185" s="122"/>
      <c r="M185" s="122"/>
      <c r="N185" s="123" t="s">
        <v>1215</v>
      </c>
      <c r="O185" s="76">
        <v>170</v>
      </c>
      <c r="P185" s="123" t="s">
        <v>1345</v>
      </c>
      <c r="Q185" s="123" t="s">
        <v>1217</v>
      </c>
      <c r="R185" s="123" t="s">
        <v>1453</v>
      </c>
      <c r="S185" s="76">
        <v>27</v>
      </c>
      <c r="T185" s="72">
        <v>1</v>
      </c>
      <c r="U185" s="122" t="s">
        <v>1454</v>
      </c>
      <c r="V185" s="122" t="s">
        <v>1455</v>
      </c>
      <c r="W185" s="121"/>
      <c r="X185" s="124"/>
      <c r="Y185" s="2"/>
      <c r="Z185" s="2" t="s">
        <v>1806</v>
      </c>
      <c r="AA185" s="125"/>
      <c r="AB185" s="125"/>
      <c r="AC185" s="125"/>
      <c r="AD185" s="2">
        <f t="shared" si="52"/>
        <v>0</v>
      </c>
      <c r="AE185" s="125"/>
      <c r="AF185" s="125"/>
      <c r="AG185" s="125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  <c r="AY185" s="125"/>
      <c r="AZ185" s="125"/>
      <c r="BA185" s="125"/>
      <c r="BB185" s="125"/>
      <c r="BC185" s="125"/>
      <c r="BD185" s="125"/>
      <c r="BE185" s="125"/>
      <c r="BF185" s="125"/>
      <c r="BG185" s="125"/>
      <c r="BH185" s="125"/>
      <c r="BI185" s="125"/>
      <c r="BJ185" s="125"/>
      <c r="BK185" s="125"/>
      <c r="BL185" s="125"/>
      <c r="BM185" s="125"/>
      <c r="BN185" s="125"/>
      <c r="BO185" s="125"/>
      <c r="BP185" s="190"/>
      <c r="BQ185" s="191"/>
      <c r="BR185" s="191"/>
      <c r="BS185" s="191"/>
      <c r="BT185" s="191"/>
      <c r="BU185" s="191"/>
      <c r="BV185" s="191"/>
      <c r="BW185" s="128"/>
      <c r="BX185" s="192"/>
    </row>
    <row r="186" spans="1:76" s="13" customFormat="1" ht="20.45" customHeight="1" x14ac:dyDescent="0.3">
      <c r="A186" s="2"/>
      <c r="B186" s="2"/>
      <c r="C186" s="2"/>
      <c r="D186" s="120"/>
      <c r="E186" s="121"/>
      <c r="F186" s="121"/>
      <c r="G186" s="121"/>
      <c r="H186" s="122"/>
      <c r="I186" s="122"/>
      <c r="J186" s="122"/>
      <c r="K186" s="122"/>
      <c r="L186" s="122"/>
      <c r="M186" s="122"/>
      <c r="N186" s="123" t="s">
        <v>1215</v>
      </c>
      <c r="O186" s="76">
        <v>172</v>
      </c>
      <c r="P186" s="123" t="s">
        <v>1403</v>
      </c>
      <c r="Q186" s="123" t="s">
        <v>1217</v>
      </c>
      <c r="R186" s="123" t="s">
        <v>1404</v>
      </c>
      <c r="S186" s="76">
        <v>19</v>
      </c>
      <c r="T186" s="72">
        <v>1</v>
      </c>
      <c r="U186" s="122" t="s">
        <v>1405</v>
      </c>
      <c r="V186" s="122" t="s">
        <v>1406</v>
      </c>
      <c r="W186" s="121"/>
      <c r="X186" s="124"/>
      <c r="Y186" s="2"/>
      <c r="Z186" s="2" t="s">
        <v>199</v>
      </c>
      <c r="AA186" s="125"/>
      <c r="AB186" s="125"/>
      <c r="AC186" s="125"/>
      <c r="AD186" s="2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  <c r="AY186" s="125"/>
      <c r="AZ186" s="125"/>
      <c r="BA186" s="125"/>
      <c r="BB186" s="125"/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5"/>
      <c r="BM186" s="125"/>
      <c r="BN186" s="125"/>
      <c r="BO186" s="125"/>
      <c r="BP186" s="190"/>
      <c r="BQ186" s="191"/>
      <c r="BR186" s="191"/>
      <c r="BS186" s="191"/>
      <c r="BT186" s="191"/>
      <c r="BU186" s="191"/>
      <c r="BV186" s="191"/>
      <c r="BW186" s="128"/>
      <c r="BX186" s="192"/>
    </row>
    <row r="187" spans="1:76" s="13" customFormat="1" ht="20.45" customHeight="1" x14ac:dyDescent="0.3">
      <c r="A187" s="2"/>
      <c r="B187" s="2"/>
      <c r="C187" s="2"/>
      <c r="D187" s="120"/>
      <c r="E187" s="121"/>
      <c r="F187" s="121"/>
      <c r="G187" s="121"/>
      <c r="H187" s="122"/>
      <c r="I187" s="122"/>
      <c r="J187" s="122"/>
      <c r="K187" s="122"/>
      <c r="L187" s="122"/>
      <c r="M187" s="122"/>
      <c r="N187" s="123" t="s">
        <v>1215</v>
      </c>
      <c r="O187" s="76">
        <v>185</v>
      </c>
      <c r="P187" s="123" t="s">
        <v>1365</v>
      </c>
      <c r="Q187" s="123" t="s">
        <v>1217</v>
      </c>
      <c r="R187" s="123" t="s">
        <v>1385</v>
      </c>
      <c r="S187" s="76">
        <v>15</v>
      </c>
      <c r="T187" s="72">
        <v>8</v>
      </c>
      <c r="U187" s="122" t="s">
        <v>1386</v>
      </c>
      <c r="V187" s="122" t="s">
        <v>1387</v>
      </c>
      <c r="W187" s="121"/>
      <c r="X187" s="124"/>
      <c r="Y187" s="2"/>
      <c r="Z187" s="2" t="s">
        <v>199</v>
      </c>
      <c r="AA187" s="125"/>
      <c r="AB187" s="125"/>
      <c r="AC187" s="125"/>
      <c r="AD187" s="2"/>
      <c r="AE187" s="125"/>
      <c r="AF187" s="125"/>
      <c r="AG187" s="125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  <c r="AY187" s="125"/>
      <c r="AZ187" s="125"/>
      <c r="BA187" s="125"/>
      <c r="BB187" s="125"/>
      <c r="BC187" s="125"/>
      <c r="BD187" s="125"/>
      <c r="BE187" s="125"/>
      <c r="BF187" s="125"/>
      <c r="BG187" s="125"/>
      <c r="BH187" s="125"/>
      <c r="BI187" s="125"/>
      <c r="BJ187" s="125"/>
      <c r="BK187" s="125"/>
      <c r="BL187" s="125"/>
      <c r="BM187" s="125"/>
      <c r="BN187" s="125"/>
      <c r="BO187" s="125"/>
      <c r="BP187" s="190"/>
      <c r="BQ187" s="191"/>
      <c r="BR187" s="191"/>
      <c r="BS187" s="191"/>
      <c r="BT187" s="191"/>
      <c r="BU187" s="191"/>
      <c r="BV187" s="191"/>
      <c r="BW187" s="128"/>
      <c r="BX187" s="192"/>
    </row>
    <row r="188" spans="1:76" s="13" customFormat="1" ht="20.45" customHeight="1" x14ac:dyDescent="0.3">
      <c r="A188" s="2"/>
      <c r="B188" s="2"/>
      <c r="C188" s="2"/>
      <c r="D188" s="120"/>
      <c r="E188" s="121"/>
      <c r="F188" s="121"/>
      <c r="G188" s="121"/>
      <c r="H188" s="122"/>
      <c r="I188" s="122"/>
      <c r="J188" s="122"/>
      <c r="K188" s="122"/>
      <c r="L188" s="122"/>
      <c r="M188" s="122"/>
      <c r="N188" s="123" t="s">
        <v>1215</v>
      </c>
      <c r="O188" s="76">
        <v>188</v>
      </c>
      <c r="P188" s="123" t="s">
        <v>1365</v>
      </c>
      <c r="Q188" s="123" t="s">
        <v>1217</v>
      </c>
      <c r="R188" s="123" t="s">
        <v>1456</v>
      </c>
      <c r="S188" s="76">
        <v>27</v>
      </c>
      <c r="T188" s="72">
        <v>1</v>
      </c>
      <c r="U188" s="122" t="s">
        <v>1457</v>
      </c>
      <c r="V188" s="122" t="s">
        <v>1458</v>
      </c>
      <c r="W188" s="121"/>
      <c r="X188" s="124"/>
      <c r="Y188" s="2"/>
      <c r="Z188" s="2" t="s">
        <v>199</v>
      </c>
      <c r="AA188" s="125"/>
      <c r="AB188" s="125"/>
      <c r="AC188" s="125"/>
      <c r="AD188" s="2">
        <f t="shared" si="52"/>
        <v>0</v>
      </c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  <c r="AZ188" s="125"/>
      <c r="BA188" s="125"/>
      <c r="BB188" s="125"/>
      <c r="BC188" s="125"/>
      <c r="BD188" s="125"/>
      <c r="BE188" s="125"/>
      <c r="BF188" s="125"/>
      <c r="BG188" s="125"/>
      <c r="BH188" s="125"/>
      <c r="BI188" s="125"/>
      <c r="BJ188" s="125"/>
      <c r="BK188" s="125"/>
      <c r="BL188" s="125"/>
      <c r="BM188" s="125"/>
      <c r="BN188" s="125"/>
      <c r="BO188" s="125"/>
      <c r="BP188" s="190"/>
      <c r="BQ188" s="191"/>
      <c r="BR188" s="191"/>
      <c r="BS188" s="191"/>
      <c r="BT188" s="191"/>
      <c r="BU188" s="191"/>
      <c r="BV188" s="191"/>
      <c r="BW188" s="128"/>
      <c r="BX188" s="192"/>
    </row>
    <row r="189" spans="1:76" s="13" customFormat="1" ht="20.45" customHeight="1" x14ac:dyDescent="0.3">
      <c r="A189" s="2"/>
      <c r="B189" s="2"/>
      <c r="C189" s="2"/>
      <c r="D189" s="120"/>
      <c r="E189" s="121"/>
      <c r="F189" s="121"/>
      <c r="G189" s="121"/>
      <c r="H189" s="122"/>
      <c r="I189" s="122"/>
      <c r="J189" s="122"/>
      <c r="K189" s="122"/>
      <c r="L189" s="122"/>
      <c r="M189" s="122"/>
      <c r="N189" s="123" t="s">
        <v>1215</v>
      </c>
      <c r="O189" s="76">
        <v>190</v>
      </c>
      <c r="P189" s="123" t="s">
        <v>1866</v>
      </c>
      <c r="Q189" s="123" t="s">
        <v>1252</v>
      </c>
      <c r="R189" s="123" t="s">
        <v>1373</v>
      </c>
      <c r="S189" s="76">
        <v>13</v>
      </c>
      <c r="T189" s="72">
        <v>3</v>
      </c>
      <c r="U189" s="122" t="s">
        <v>1374</v>
      </c>
      <c r="V189" s="122" t="s">
        <v>1375</v>
      </c>
      <c r="W189" s="121"/>
      <c r="X189" s="124"/>
      <c r="Y189" s="2"/>
      <c r="Z189" s="2" t="s">
        <v>1798</v>
      </c>
      <c r="AA189" s="125"/>
      <c r="AB189" s="125"/>
      <c r="AC189" s="125"/>
      <c r="AD189" s="2"/>
      <c r="AE189" s="125"/>
      <c r="AF189" s="125"/>
      <c r="AG189" s="125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  <c r="AY189" s="125"/>
      <c r="AZ189" s="125"/>
      <c r="BA189" s="125"/>
      <c r="BB189" s="125"/>
      <c r="BC189" s="125"/>
      <c r="BD189" s="125"/>
      <c r="BE189" s="125"/>
      <c r="BF189" s="125"/>
      <c r="BG189" s="125"/>
      <c r="BH189" s="125"/>
      <c r="BI189" s="125"/>
      <c r="BJ189" s="125"/>
      <c r="BK189" s="125"/>
      <c r="BL189" s="125"/>
      <c r="BM189" s="125"/>
      <c r="BN189" s="125"/>
      <c r="BO189" s="125"/>
      <c r="BP189" s="190"/>
      <c r="BQ189" s="191"/>
      <c r="BR189" s="191"/>
      <c r="BS189" s="191"/>
      <c r="BT189" s="191"/>
      <c r="BU189" s="191"/>
      <c r="BV189" s="191"/>
      <c r="BW189" s="128"/>
      <c r="BX189" s="192"/>
    </row>
    <row r="190" spans="1:76" s="13" customFormat="1" ht="20.45" customHeight="1" x14ac:dyDescent="0.3">
      <c r="A190" s="2"/>
      <c r="B190" s="2"/>
      <c r="C190" s="2"/>
      <c r="D190" s="120"/>
      <c r="E190" s="121"/>
      <c r="F190" s="121"/>
      <c r="G190" s="121"/>
      <c r="H190" s="122"/>
      <c r="I190" s="122"/>
      <c r="J190" s="122"/>
      <c r="K190" s="122"/>
      <c r="L190" s="122"/>
      <c r="M190" s="122"/>
      <c r="N190" s="123" t="s">
        <v>1215</v>
      </c>
      <c r="O190" s="76">
        <v>192</v>
      </c>
      <c r="P190" s="123" t="s">
        <v>1866</v>
      </c>
      <c r="Q190" s="123" t="s">
        <v>1252</v>
      </c>
      <c r="R190" s="123" t="s">
        <v>1459</v>
      </c>
      <c r="S190" s="76">
        <v>29</v>
      </c>
      <c r="T190" s="72">
        <v>5</v>
      </c>
      <c r="U190" s="122" t="s">
        <v>1460</v>
      </c>
      <c r="V190" s="122" t="s">
        <v>1461</v>
      </c>
      <c r="W190" s="121"/>
      <c r="X190" s="124"/>
      <c r="Y190" s="2"/>
      <c r="Z190" s="2" t="s">
        <v>199</v>
      </c>
      <c r="AA190" s="125"/>
      <c r="AB190" s="125"/>
      <c r="AC190" s="125"/>
      <c r="AD190" s="2">
        <f t="shared" si="52"/>
        <v>0</v>
      </c>
      <c r="AE190" s="125"/>
      <c r="AF190" s="125"/>
      <c r="AG190" s="125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  <c r="AY190" s="125"/>
      <c r="AZ190" s="125"/>
      <c r="BA190" s="125"/>
      <c r="BB190" s="125"/>
      <c r="BC190" s="125"/>
      <c r="BD190" s="125"/>
      <c r="BE190" s="125"/>
      <c r="BF190" s="125"/>
      <c r="BG190" s="125"/>
      <c r="BH190" s="125"/>
      <c r="BI190" s="125"/>
      <c r="BJ190" s="125"/>
      <c r="BK190" s="125"/>
      <c r="BL190" s="125"/>
      <c r="BM190" s="125"/>
      <c r="BN190" s="125"/>
      <c r="BO190" s="125"/>
      <c r="BP190" s="190"/>
      <c r="BQ190" s="191"/>
      <c r="BR190" s="191"/>
      <c r="BS190" s="191"/>
      <c r="BT190" s="191"/>
      <c r="BU190" s="191"/>
      <c r="BV190" s="191"/>
      <c r="BW190" s="128"/>
      <c r="BX190" s="192"/>
    </row>
    <row r="191" spans="1:76" s="13" customFormat="1" ht="20.45" customHeight="1" x14ac:dyDescent="0.3">
      <c r="A191" s="2"/>
      <c r="B191" s="2"/>
      <c r="C191" s="2"/>
      <c r="D191" s="120"/>
      <c r="E191" s="121"/>
      <c r="F191" s="121"/>
      <c r="G191" s="121"/>
      <c r="H191" s="122"/>
      <c r="I191" s="122"/>
      <c r="J191" s="122"/>
      <c r="K191" s="122"/>
      <c r="L191" s="122"/>
      <c r="M191" s="122"/>
      <c r="N191" s="123" t="s">
        <v>1215</v>
      </c>
      <c r="O191" s="76">
        <v>195</v>
      </c>
      <c r="P191" s="123" t="s">
        <v>1866</v>
      </c>
      <c r="Q191" s="123" t="s">
        <v>1252</v>
      </c>
      <c r="R191" s="123" t="s">
        <v>1489</v>
      </c>
      <c r="S191" s="76">
        <v>37</v>
      </c>
      <c r="T191" s="72">
        <v>7</v>
      </c>
      <c r="U191" s="122" t="s">
        <v>1490</v>
      </c>
      <c r="V191" s="122" t="s">
        <v>1491</v>
      </c>
      <c r="W191" s="121"/>
      <c r="X191" s="124"/>
      <c r="Y191" s="2"/>
      <c r="Z191" s="2" t="s">
        <v>199</v>
      </c>
      <c r="AA191" s="125"/>
      <c r="AB191" s="125"/>
      <c r="AC191" s="125"/>
      <c r="AD191" s="2"/>
      <c r="AE191" s="125"/>
      <c r="AF191" s="125"/>
      <c r="AG191" s="125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  <c r="AY191" s="125"/>
      <c r="AZ191" s="125"/>
      <c r="BA191" s="125"/>
      <c r="BB191" s="125"/>
      <c r="BC191" s="125"/>
      <c r="BD191" s="125"/>
      <c r="BE191" s="125"/>
      <c r="BF191" s="125"/>
      <c r="BG191" s="125"/>
      <c r="BH191" s="125"/>
      <c r="BI191" s="125"/>
      <c r="BJ191" s="125"/>
      <c r="BK191" s="125"/>
      <c r="BL191" s="125"/>
      <c r="BM191" s="125"/>
      <c r="BN191" s="125"/>
      <c r="BO191" s="125"/>
      <c r="BP191" s="190"/>
      <c r="BQ191" s="191"/>
      <c r="BR191" s="191"/>
      <c r="BS191" s="191"/>
      <c r="BT191" s="191"/>
      <c r="BU191" s="191"/>
      <c r="BV191" s="191"/>
      <c r="BW191" s="128"/>
      <c r="BX191" s="192"/>
    </row>
    <row r="192" spans="1:76" s="13" customFormat="1" ht="20.45" customHeight="1" x14ac:dyDescent="0.3">
      <c r="A192" s="2"/>
      <c r="B192" s="2"/>
      <c r="C192" s="2"/>
      <c r="D192" s="120"/>
      <c r="E192" s="121"/>
      <c r="F192" s="121"/>
      <c r="G192" s="121"/>
      <c r="H192" s="122"/>
      <c r="I192" s="122"/>
      <c r="J192" s="122"/>
      <c r="K192" s="122"/>
      <c r="L192" s="122"/>
      <c r="M192" s="122"/>
      <c r="N192" s="123" t="s">
        <v>1215</v>
      </c>
      <c r="O192" s="76">
        <v>197</v>
      </c>
      <c r="P192" s="123" t="s">
        <v>1372</v>
      </c>
      <c r="Q192" s="123" t="s">
        <v>1252</v>
      </c>
      <c r="R192" s="123" t="s">
        <v>1462</v>
      </c>
      <c r="S192" s="76">
        <v>29</v>
      </c>
      <c r="T192" s="72">
        <v>1</v>
      </c>
      <c r="U192" s="122" t="s">
        <v>1463</v>
      </c>
      <c r="V192" s="122" t="s">
        <v>1464</v>
      </c>
      <c r="W192" s="121"/>
      <c r="X192" s="124"/>
      <c r="Y192" s="2"/>
      <c r="Z192" s="2" t="s">
        <v>199</v>
      </c>
      <c r="AA192" s="125"/>
      <c r="AB192" s="125"/>
      <c r="AC192" s="125"/>
      <c r="AD192" s="2">
        <f t="shared" si="52"/>
        <v>0</v>
      </c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  <c r="AY192" s="125"/>
      <c r="AZ192" s="125"/>
      <c r="BA192" s="125"/>
      <c r="BB192" s="125"/>
      <c r="BC192" s="125"/>
      <c r="BD192" s="125"/>
      <c r="BE192" s="125"/>
      <c r="BF192" s="125"/>
      <c r="BG192" s="125"/>
      <c r="BH192" s="125"/>
      <c r="BI192" s="125"/>
      <c r="BJ192" s="125"/>
      <c r="BK192" s="125"/>
      <c r="BL192" s="125"/>
      <c r="BM192" s="125"/>
      <c r="BN192" s="125"/>
      <c r="BO192" s="125"/>
      <c r="BP192" s="190"/>
      <c r="BQ192" s="191"/>
      <c r="BR192" s="191"/>
      <c r="BS192" s="191"/>
      <c r="BT192" s="191"/>
      <c r="BU192" s="191"/>
      <c r="BV192" s="191"/>
      <c r="BW192" s="128"/>
      <c r="BX192" s="192"/>
    </row>
    <row r="193" spans="1:76" s="13" customFormat="1" ht="20.45" customHeight="1" x14ac:dyDescent="0.3">
      <c r="A193" s="147">
        <v>93</v>
      </c>
      <c r="B193" s="2" t="s">
        <v>167</v>
      </c>
      <c r="C193" s="147" t="s">
        <v>414</v>
      </c>
      <c r="D193" s="147" t="s">
        <v>0</v>
      </c>
      <c r="E193" s="193" t="s">
        <v>168</v>
      </c>
      <c r="F193" s="147" t="s">
        <v>412</v>
      </c>
      <c r="G193" s="148">
        <v>29</v>
      </c>
      <c r="H193" s="149">
        <v>1</v>
      </c>
      <c r="I193" s="194" t="s">
        <v>425</v>
      </c>
      <c r="J193" s="194" t="s">
        <v>426</v>
      </c>
      <c r="K193" s="149">
        <v>1</v>
      </c>
      <c r="L193" s="194" t="s">
        <v>715</v>
      </c>
      <c r="M193" s="194" t="s">
        <v>716</v>
      </c>
      <c r="N193" s="147" t="s">
        <v>1205</v>
      </c>
      <c r="O193" s="147">
        <v>157</v>
      </c>
      <c r="P193" s="147" t="s">
        <v>1349</v>
      </c>
      <c r="Q193" s="147" t="s">
        <v>1217</v>
      </c>
      <c r="R193" s="147" t="s">
        <v>1430</v>
      </c>
      <c r="S193" s="147">
        <v>22</v>
      </c>
      <c r="T193" s="152">
        <v>2</v>
      </c>
      <c r="U193" s="194" t="s">
        <v>1431</v>
      </c>
      <c r="V193" s="194" t="s">
        <v>1432</v>
      </c>
      <c r="W193" s="148" t="s">
        <v>765</v>
      </c>
      <c r="X193" s="148" t="s">
        <v>766</v>
      </c>
      <c r="Y193" s="148" t="s">
        <v>3</v>
      </c>
      <c r="Z193" s="148" t="s">
        <v>199</v>
      </c>
      <c r="AA193" s="2">
        <f t="shared" ref="AA193:AA223" si="53">SUM(AB193,AF193)</f>
        <v>0</v>
      </c>
      <c r="AB193" s="2"/>
      <c r="AC193" s="2"/>
      <c r="AD193" s="2">
        <f t="shared" si="52"/>
        <v>0</v>
      </c>
      <c r="AE193" s="2"/>
      <c r="AF193" s="2"/>
      <c r="AG193" s="2"/>
      <c r="AH193" s="11">
        <f t="shared" ref="AH193:AH224" si="54">SUM(AI193,AJ193)</f>
        <v>0</v>
      </c>
      <c r="AI193" s="11"/>
      <c r="AJ193" s="11"/>
      <c r="AK193" s="2">
        <f t="shared" ref="AK193:AK224" si="55">SUM(AL193:AS193)</f>
        <v>0</v>
      </c>
      <c r="AL193" s="2"/>
      <c r="AM193" s="2"/>
      <c r="AN193" s="2"/>
      <c r="AO193" s="2"/>
      <c r="AP193" s="2"/>
      <c r="AQ193" s="2"/>
      <c r="AR193" s="2"/>
      <c r="AS193" s="2"/>
      <c r="AT193" s="2">
        <f t="shared" ref="AT193:AT224" si="56">SUM(AU193:BB193)</f>
        <v>0</v>
      </c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116"/>
      <c r="BQ193" s="117"/>
      <c r="BR193" s="117"/>
      <c r="BS193" s="117"/>
      <c r="BT193" s="117"/>
      <c r="BU193" s="117"/>
      <c r="BV193" s="117"/>
      <c r="BW193" s="2"/>
    </row>
    <row r="194" spans="1:76" s="115" customFormat="1" ht="20.45" customHeight="1" x14ac:dyDescent="0.3">
      <c r="A194" s="107">
        <v>94</v>
      </c>
      <c r="B194" s="106" t="s">
        <v>167</v>
      </c>
      <c r="C194" s="107" t="s">
        <v>414</v>
      </c>
      <c r="D194" s="107" t="s">
        <v>0</v>
      </c>
      <c r="E194" s="195" t="s">
        <v>169</v>
      </c>
      <c r="F194" s="107" t="s">
        <v>412</v>
      </c>
      <c r="G194" s="108">
        <v>23</v>
      </c>
      <c r="H194" s="196">
        <v>4</v>
      </c>
      <c r="I194" s="197" t="s">
        <v>427</v>
      </c>
      <c r="J194" s="197" t="s">
        <v>428</v>
      </c>
      <c r="K194" s="196">
        <v>4</v>
      </c>
      <c r="L194" s="197" t="s">
        <v>717</v>
      </c>
      <c r="M194" s="197" t="s">
        <v>718</v>
      </c>
      <c r="N194" s="107" t="s">
        <v>1205</v>
      </c>
      <c r="O194" s="107">
        <v>158</v>
      </c>
      <c r="P194" s="107" t="s">
        <v>1349</v>
      </c>
      <c r="Q194" s="107" t="s">
        <v>1217</v>
      </c>
      <c r="R194" s="107" t="s">
        <v>1436</v>
      </c>
      <c r="S194" s="107">
        <v>23</v>
      </c>
      <c r="T194" s="198">
        <v>5</v>
      </c>
      <c r="U194" s="197" t="s">
        <v>1437</v>
      </c>
      <c r="V194" s="197" t="s">
        <v>1438</v>
      </c>
      <c r="W194" s="108" t="s">
        <v>767</v>
      </c>
      <c r="X194" s="108" t="s">
        <v>768</v>
      </c>
      <c r="Y194" s="108" t="s">
        <v>3</v>
      </c>
      <c r="Z194" s="108" t="s">
        <v>199</v>
      </c>
      <c r="AA194" s="106">
        <f t="shared" si="53"/>
        <v>0</v>
      </c>
      <c r="AB194" s="106"/>
      <c r="AC194" s="2"/>
      <c r="AD194" s="2">
        <f t="shared" si="52"/>
        <v>0</v>
      </c>
      <c r="AE194" s="106"/>
      <c r="AF194" s="106"/>
      <c r="AG194" s="106"/>
      <c r="AH194" s="106">
        <f t="shared" si="54"/>
        <v>0</v>
      </c>
      <c r="AI194" s="106"/>
      <c r="AJ194" s="106"/>
      <c r="AK194" s="106">
        <f t="shared" si="55"/>
        <v>0</v>
      </c>
      <c r="AL194" s="106"/>
      <c r="AM194" s="106"/>
      <c r="AN194" s="106"/>
      <c r="AO194" s="106"/>
      <c r="AP194" s="106"/>
      <c r="AQ194" s="106"/>
      <c r="AR194" s="106"/>
      <c r="AS194" s="106"/>
      <c r="AT194" s="106">
        <f t="shared" si="56"/>
        <v>0</v>
      </c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13"/>
      <c r="BQ194" s="114"/>
      <c r="BR194" s="114"/>
      <c r="BS194" s="114">
        <v>1</v>
      </c>
      <c r="BT194" s="114"/>
      <c r="BU194" s="114"/>
      <c r="BV194" s="114"/>
      <c r="BW194" s="106" t="s">
        <v>1734</v>
      </c>
    </row>
    <row r="195" spans="1:76" s="13" customFormat="1" ht="20.45" customHeight="1" x14ac:dyDescent="0.3">
      <c r="A195" s="147">
        <v>95</v>
      </c>
      <c r="B195" s="2" t="s">
        <v>167</v>
      </c>
      <c r="C195" s="147" t="s">
        <v>414</v>
      </c>
      <c r="D195" s="147" t="s">
        <v>0</v>
      </c>
      <c r="E195" s="193" t="s">
        <v>170</v>
      </c>
      <c r="F195" s="147" t="s">
        <v>412</v>
      </c>
      <c r="G195" s="148">
        <v>1</v>
      </c>
      <c r="H195" s="149">
        <v>1</v>
      </c>
      <c r="I195" s="194" t="s">
        <v>429</v>
      </c>
      <c r="J195" s="194" t="s">
        <v>430</v>
      </c>
      <c r="K195" s="149">
        <v>0.9</v>
      </c>
      <c r="L195" s="194" t="s">
        <v>719</v>
      </c>
      <c r="M195" s="194" t="s">
        <v>720</v>
      </c>
      <c r="N195" s="147" t="s">
        <v>1211</v>
      </c>
      <c r="O195" s="147">
        <v>150</v>
      </c>
      <c r="P195" s="147" t="s">
        <v>1349</v>
      </c>
      <c r="Q195" s="147" t="s">
        <v>1217</v>
      </c>
      <c r="R195" s="147" t="s">
        <v>1353</v>
      </c>
      <c r="S195" s="147">
        <v>1</v>
      </c>
      <c r="T195" s="152">
        <v>3</v>
      </c>
      <c r="U195" s="194" t="s">
        <v>1354</v>
      </c>
      <c r="V195" s="194" t="s">
        <v>1355</v>
      </c>
      <c r="W195" s="148" t="s">
        <v>765</v>
      </c>
      <c r="X195" s="148" t="s">
        <v>766</v>
      </c>
      <c r="Y195" s="148" t="s">
        <v>3</v>
      </c>
      <c r="Z195" s="148" t="s">
        <v>202</v>
      </c>
      <c r="AA195" s="2">
        <f t="shared" si="53"/>
        <v>0</v>
      </c>
      <c r="AB195" s="2"/>
      <c r="AC195" s="2"/>
      <c r="AD195" s="2">
        <f t="shared" si="52"/>
        <v>0</v>
      </c>
      <c r="AE195" s="2"/>
      <c r="AF195" s="2"/>
      <c r="AG195" s="2"/>
      <c r="AH195" s="11">
        <f t="shared" si="54"/>
        <v>0</v>
      </c>
      <c r="AI195" s="11"/>
      <c r="AJ195" s="11"/>
      <c r="AK195" s="2">
        <f t="shared" si="55"/>
        <v>0</v>
      </c>
      <c r="AL195" s="2"/>
      <c r="AM195" s="2"/>
      <c r="AN195" s="2"/>
      <c r="AO195" s="2"/>
      <c r="AP195" s="2"/>
      <c r="AQ195" s="2"/>
      <c r="AR195" s="2"/>
      <c r="AS195" s="2"/>
      <c r="AT195" s="2">
        <f t="shared" si="56"/>
        <v>0</v>
      </c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116"/>
      <c r="BQ195" s="117"/>
      <c r="BR195" s="117"/>
      <c r="BS195" s="117"/>
      <c r="BT195" s="117"/>
      <c r="BU195" s="117"/>
      <c r="BV195" s="117"/>
      <c r="BW195" s="2"/>
    </row>
    <row r="196" spans="1:76" s="13" customFormat="1" ht="20.45" customHeight="1" x14ac:dyDescent="0.3">
      <c r="A196" s="199">
        <v>96</v>
      </c>
      <c r="B196" s="2" t="s">
        <v>167</v>
      </c>
      <c r="C196" s="147" t="s">
        <v>414</v>
      </c>
      <c r="D196" s="147" t="s">
        <v>0</v>
      </c>
      <c r="E196" s="193" t="s">
        <v>171</v>
      </c>
      <c r="F196" s="147" t="s">
        <v>412</v>
      </c>
      <c r="G196" s="148">
        <v>29</v>
      </c>
      <c r="H196" s="149">
        <v>0.8</v>
      </c>
      <c r="I196" s="194" t="s">
        <v>431</v>
      </c>
      <c r="J196" s="194" t="s">
        <v>432</v>
      </c>
      <c r="K196" s="149">
        <v>0.8</v>
      </c>
      <c r="L196" s="194" t="s">
        <v>431</v>
      </c>
      <c r="M196" s="194" t="s">
        <v>721</v>
      </c>
      <c r="N196" s="147" t="s">
        <v>1211</v>
      </c>
      <c r="O196" s="147">
        <v>160</v>
      </c>
      <c r="P196" s="147" t="s">
        <v>1349</v>
      </c>
      <c r="Q196" s="147" t="s">
        <v>1217</v>
      </c>
      <c r="R196" s="147" t="s">
        <v>1468</v>
      </c>
      <c r="S196" s="147">
        <v>29</v>
      </c>
      <c r="T196" s="152">
        <v>4</v>
      </c>
      <c r="U196" s="194" t="s">
        <v>1469</v>
      </c>
      <c r="V196" s="194" t="s">
        <v>1470</v>
      </c>
      <c r="W196" s="148" t="s">
        <v>768</v>
      </c>
      <c r="X196" s="148" t="s">
        <v>769</v>
      </c>
      <c r="Y196" s="148" t="s">
        <v>3</v>
      </c>
      <c r="Z196" s="148" t="s">
        <v>202</v>
      </c>
      <c r="AA196" s="2">
        <f t="shared" si="53"/>
        <v>0</v>
      </c>
      <c r="AB196" s="2"/>
      <c r="AC196" s="2"/>
      <c r="AD196" s="2">
        <f t="shared" si="52"/>
        <v>0</v>
      </c>
      <c r="AE196" s="2"/>
      <c r="AF196" s="2"/>
      <c r="AG196" s="2"/>
      <c r="AH196" s="11">
        <f t="shared" si="54"/>
        <v>0</v>
      </c>
      <c r="AI196" s="11"/>
      <c r="AJ196" s="11"/>
      <c r="AK196" s="2">
        <f t="shared" si="55"/>
        <v>0</v>
      </c>
      <c r="AL196" s="2"/>
      <c r="AM196" s="2"/>
      <c r="AN196" s="2"/>
      <c r="AO196" s="2"/>
      <c r="AP196" s="2"/>
      <c r="AQ196" s="2"/>
      <c r="AR196" s="2"/>
      <c r="AS196" s="2"/>
      <c r="AT196" s="2">
        <f t="shared" si="56"/>
        <v>0</v>
      </c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116"/>
      <c r="BQ196" s="117"/>
      <c r="BR196" s="117"/>
      <c r="BS196" s="117"/>
      <c r="BT196" s="117"/>
      <c r="BU196" s="117"/>
      <c r="BV196" s="117"/>
      <c r="BW196" s="2"/>
    </row>
    <row r="197" spans="1:76" s="13" customFormat="1" ht="20.45" customHeight="1" x14ac:dyDescent="0.3">
      <c r="A197" s="199">
        <v>97</v>
      </c>
      <c r="B197" s="2" t="s">
        <v>167</v>
      </c>
      <c r="C197" s="147" t="s">
        <v>414</v>
      </c>
      <c r="D197" s="147" t="s">
        <v>0</v>
      </c>
      <c r="E197" s="193" t="s">
        <v>172</v>
      </c>
      <c r="F197" s="147" t="s">
        <v>412</v>
      </c>
      <c r="G197" s="148">
        <v>29</v>
      </c>
      <c r="H197" s="149">
        <v>0.3</v>
      </c>
      <c r="I197" s="194" t="s">
        <v>433</v>
      </c>
      <c r="J197" s="194" t="s">
        <v>434</v>
      </c>
      <c r="K197" s="149">
        <v>0.5</v>
      </c>
      <c r="L197" s="194" t="s">
        <v>433</v>
      </c>
      <c r="M197" s="194" t="s">
        <v>434</v>
      </c>
      <c r="N197" s="147" t="s">
        <v>1205</v>
      </c>
      <c r="O197" s="147">
        <v>159</v>
      </c>
      <c r="P197" s="147" t="s">
        <v>1349</v>
      </c>
      <c r="Q197" s="147" t="s">
        <v>1217</v>
      </c>
      <c r="R197" s="147" t="s">
        <v>1465</v>
      </c>
      <c r="S197" s="147">
        <v>29</v>
      </c>
      <c r="T197" s="152">
        <v>1</v>
      </c>
      <c r="U197" s="194" t="s">
        <v>1466</v>
      </c>
      <c r="V197" s="194" t="s">
        <v>1467</v>
      </c>
      <c r="W197" s="148" t="s">
        <v>765</v>
      </c>
      <c r="X197" s="148" t="s">
        <v>769</v>
      </c>
      <c r="Y197" s="148" t="s">
        <v>3</v>
      </c>
      <c r="Z197" s="148" t="s">
        <v>199</v>
      </c>
      <c r="AA197" s="2">
        <f t="shared" si="53"/>
        <v>0</v>
      </c>
      <c r="AB197" s="2"/>
      <c r="AC197" s="2"/>
      <c r="AD197" s="2">
        <f t="shared" si="52"/>
        <v>0</v>
      </c>
      <c r="AE197" s="2"/>
      <c r="AF197" s="2"/>
      <c r="AG197" s="2"/>
      <c r="AH197" s="11">
        <f t="shared" si="54"/>
        <v>0</v>
      </c>
      <c r="AI197" s="11"/>
      <c r="AJ197" s="11"/>
      <c r="AK197" s="2">
        <f t="shared" si="55"/>
        <v>0</v>
      </c>
      <c r="AL197" s="2"/>
      <c r="AM197" s="2"/>
      <c r="AN197" s="2"/>
      <c r="AO197" s="2"/>
      <c r="AP197" s="2"/>
      <c r="AQ197" s="2"/>
      <c r="AR197" s="2"/>
      <c r="AS197" s="2"/>
      <c r="AT197" s="2">
        <f t="shared" si="56"/>
        <v>0</v>
      </c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116"/>
      <c r="BQ197" s="117"/>
      <c r="BR197" s="117"/>
      <c r="BS197" s="117"/>
      <c r="BT197" s="117"/>
      <c r="BU197" s="117"/>
      <c r="BV197" s="117"/>
      <c r="BW197" s="2"/>
    </row>
    <row r="198" spans="1:76" s="13" customFormat="1" ht="20.45" customHeight="1" x14ac:dyDescent="0.3">
      <c r="A198" s="147">
        <v>98</v>
      </c>
      <c r="B198" s="2" t="s">
        <v>167</v>
      </c>
      <c r="C198" s="147" t="s">
        <v>414</v>
      </c>
      <c r="D198" s="147" t="s">
        <v>0</v>
      </c>
      <c r="E198" s="193" t="s">
        <v>173</v>
      </c>
      <c r="F198" s="147" t="s">
        <v>412</v>
      </c>
      <c r="G198" s="148">
        <v>15</v>
      </c>
      <c r="H198" s="149">
        <v>2</v>
      </c>
      <c r="I198" s="194" t="s">
        <v>435</v>
      </c>
      <c r="J198" s="194" t="s">
        <v>436</v>
      </c>
      <c r="K198" s="149">
        <v>2.4</v>
      </c>
      <c r="L198" s="194" t="s">
        <v>722</v>
      </c>
      <c r="M198" s="194" t="s">
        <v>723</v>
      </c>
      <c r="N198" s="147" t="s">
        <v>1205</v>
      </c>
      <c r="O198" s="147">
        <v>155</v>
      </c>
      <c r="P198" s="147" t="s">
        <v>1349</v>
      </c>
      <c r="Q198" s="147" t="s">
        <v>1217</v>
      </c>
      <c r="R198" s="147" t="s">
        <v>1382</v>
      </c>
      <c r="S198" s="147">
        <v>15</v>
      </c>
      <c r="T198" s="152">
        <v>3</v>
      </c>
      <c r="U198" s="194" t="s">
        <v>1383</v>
      </c>
      <c r="V198" s="194" t="s">
        <v>1384</v>
      </c>
      <c r="W198" s="148" t="s">
        <v>767</v>
      </c>
      <c r="X198" s="148" t="s">
        <v>770</v>
      </c>
      <c r="Y198" s="148" t="s">
        <v>3</v>
      </c>
      <c r="Z198" s="148" t="s">
        <v>199</v>
      </c>
      <c r="AA198" s="2">
        <f t="shared" si="53"/>
        <v>0</v>
      </c>
      <c r="AB198" s="2"/>
      <c r="AC198" s="2"/>
      <c r="AD198" s="2">
        <f t="shared" si="52"/>
        <v>0</v>
      </c>
      <c r="AE198" s="2"/>
      <c r="AF198" s="2"/>
      <c r="AG198" s="2"/>
      <c r="AH198" s="11">
        <f t="shared" si="54"/>
        <v>0</v>
      </c>
      <c r="AI198" s="11"/>
      <c r="AJ198" s="11"/>
      <c r="AK198" s="2">
        <f t="shared" si="55"/>
        <v>0</v>
      </c>
      <c r="AL198" s="2"/>
      <c r="AM198" s="2"/>
      <c r="AN198" s="2"/>
      <c r="AO198" s="2"/>
      <c r="AP198" s="2"/>
      <c r="AQ198" s="2"/>
      <c r="AR198" s="2"/>
      <c r="AS198" s="2"/>
      <c r="AT198" s="2">
        <f t="shared" si="56"/>
        <v>0</v>
      </c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116"/>
      <c r="BQ198" s="117"/>
      <c r="BR198" s="117"/>
      <c r="BS198" s="117"/>
      <c r="BT198" s="117"/>
      <c r="BU198" s="117"/>
      <c r="BV198" s="117"/>
      <c r="BW198" s="2"/>
    </row>
    <row r="199" spans="1:76" s="13" customFormat="1" ht="20.45" customHeight="1" x14ac:dyDescent="0.3">
      <c r="A199" s="147">
        <v>99</v>
      </c>
      <c r="B199" s="2" t="s">
        <v>167</v>
      </c>
      <c r="C199" s="147" t="s">
        <v>414</v>
      </c>
      <c r="D199" s="147" t="s">
        <v>0</v>
      </c>
      <c r="E199" s="193" t="s">
        <v>174</v>
      </c>
      <c r="F199" s="147" t="s">
        <v>412</v>
      </c>
      <c r="G199" s="148">
        <v>22</v>
      </c>
      <c r="H199" s="149">
        <v>1</v>
      </c>
      <c r="I199" s="194" t="s">
        <v>437</v>
      </c>
      <c r="J199" s="194" t="s">
        <v>438</v>
      </c>
      <c r="K199" s="149">
        <v>1.2</v>
      </c>
      <c r="L199" s="194" t="s">
        <v>724</v>
      </c>
      <c r="M199" s="194" t="s">
        <v>725</v>
      </c>
      <c r="N199" s="147" t="s">
        <v>1205</v>
      </c>
      <c r="O199" s="147">
        <v>156</v>
      </c>
      <c r="P199" s="147" t="s">
        <v>1349</v>
      </c>
      <c r="Q199" s="147" t="s">
        <v>1217</v>
      </c>
      <c r="R199" s="147" t="s">
        <v>1427</v>
      </c>
      <c r="S199" s="147">
        <v>22</v>
      </c>
      <c r="T199" s="152">
        <v>2</v>
      </c>
      <c r="U199" s="194" t="s">
        <v>1428</v>
      </c>
      <c r="V199" s="194" t="s">
        <v>1429</v>
      </c>
      <c r="W199" s="148" t="s">
        <v>765</v>
      </c>
      <c r="X199" s="148" t="s">
        <v>769</v>
      </c>
      <c r="Y199" s="148" t="s">
        <v>1</v>
      </c>
      <c r="Z199" s="148" t="s">
        <v>199</v>
      </c>
      <c r="AA199" s="2">
        <f t="shared" si="53"/>
        <v>0</v>
      </c>
      <c r="AB199" s="2"/>
      <c r="AC199" s="2"/>
      <c r="AD199" s="2">
        <f t="shared" si="52"/>
        <v>0</v>
      </c>
      <c r="AE199" s="2"/>
      <c r="AF199" s="2"/>
      <c r="AG199" s="2"/>
      <c r="AH199" s="11">
        <f t="shared" si="54"/>
        <v>0</v>
      </c>
      <c r="AI199" s="11"/>
      <c r="AJ199" s="11"/>
      <c r="AK199" s="2">
        <f t="shared" si="55"/>
        <v>0</v>
      </c>
      <c r="AL199" s="2"/>
      <c r="AM199" s="2"/>
      <c r="AN199" s="2"/>
      <c r="AO199" s="2"/>
      <c r="AP199" s="2"/>
      <c r="AQ199" s="2"/>
      <c r="AR199" s="2"/>
      <c r="AS199" s="2"/>
      <c r="AT199" s="2">
        <f t="shared" si="56"/>
        <v>0</v>
      </c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116"/>
      <c r="BQ199" s="117"/>
      <c r="BR199" s="117"/>
      <c r="BS199" s="117"/>
      <c r="BT199" s="117"/>
      <c r="BU199" s="117"/>
      <c r="BV199" s="117"/>
      <c r="BW199" s="2"/>
    </row>
    <row r="200" spans="1:76" s="97" customFormat="1" ht="20.45" customHeight="1" x14ac:dyDescent="0.3">
      <c r="A200" s="90">
        <v>100</v>
      </c>
      <c r="B200" s="89" t="s">
        <v>846</v>
      </c>
      <c r="C200" s="90" t="s">
        <v>415</v>
      </c>
      <c r="D200" s="90" t="s">
        <v>0</v>
      </c>
      <c r="E200" s="201" t="s">
        <v>847</v>
      </c>
      <c r="F200" s="90" t="s">
        <v>412</v>
      </c>
      <c r="G200" s="91">
        <v>17</v>
      </c>
      <c r="H200" s="154">
        <v>1.6</v>
      </c>
      <c r="I200" s="202" t="s">
        <v>439</v>
      </c>
      <c r="J200" s="202" t="s">
        <v>440</v>
      </c>
      <c r="K200" s="154">
        <v>1.6</v>
      </c>
      <c r="L200" s="202" t="s">
        <v>726</v>
      </c>
      <c r="M200" s="202" t="s">
        <v>727</v>
      </c>
      <c r="N200" s="90" t="s">
        <v>1205</v>
      </c>
      <c r="O200" s="90">
        <v>163</v>
      </c>
      <c r="P200" s="90" t="s">
        <v>1345</v>
      </c>
      <c r="Q200" s="90" t="s">
        <v>1217</v>
      </c>
      <c r="R200" s="90" t="s">
        <v>1391</v>
      </c>
      <c r="S200" s="90">
        <v>17</v>
      </c>
      <c r="T200" s="156">
        <v>2</v>
      </c>
      <c r="U200" s="202" t="s">
        <v>1392</v>
      </c>
      <c r="V200" s="202" t="s">
        <v>1393</v>
      </c>
      <c r="W200" s="91" t="s">
        <v>767</v>
      </c>
      <c r="X200" s="91" t="s">
        <v>766</v>
      </c>
      <c r="Y200" s="91" t="s">
        <v>848</v>
      </c>
      <c r="Z200" s="91" t="s">
        <v>199</v>
      </c>
      <c r="AA200" s="89">
        <f t="shared" si="53"/>
        <v>0</v>
      </c>
      <c r="AB200" s="89"/>
      <c r="AC200" s="2"/>
      <c r="AD200" s="2">
        <f t="shared" si="52"/>
        <v>0</v>
      </c>
      <c r="AE200" s="89"/>
      <c r="AF200" s="89"/>
      <c r="AG200" s="89"/>
      <c r="AH200" s="89">
        <f t="shared" si="54"/>
        <v>0</v>
      </c>
      <c r="AI200" s="89"/>
      <c r="AJ200" s="89"/>
      <c r="AK200" s="89">
        <f t="shared" si="55"/>
        <v>0</v>
      </c>
      <c r="AL200" s="89"/>
      <c r="AM200" s="89"/>
      <c r="AN200" s="89"/>
      <c r="AO200" s="89"/>
      <c r="AP200" s="89"/>
      <c r="AQ200" s="89"/>
      <c r="AR200" s="89"/>
      <c r="AS200" s="89"/>
      <c r="AT200" s="89">
        <f t="shared" si="56"/>
        <v>0</v>
      </c>
      <c r="AU200" s="89"/>
      <c r="AV200" s="89"/>
      <c r="AW200" s="89"/>
      <c r="AX200" s="89"/>
      <c r="AY200" s="89"/>
      <c r="AZ200" s="89"/>
      <c r="BA200" s="89"/>
      <c r="BB200" s="89"/>
      <c r="BC200" s="89"/>
      <c r="BD200" s="89"/>
      <c r="BE200" s="89"/>
      <c r="BF200" s="89"/>
      <c r="BG200" s="89"/>
      <c r="BH200" s="89"/>
      <c r="BI200" s="89"/>
      <c r="BJ200" s="89"/>
      <c r="BK200" s="89"/>
      <c r="BL200" s="89"/>
      <c r="BM200" s="89"/>
      <c r="BN200" s="89"/>
      <c r="BO200" s="89"/>
      <c r="BP200" s="95"/>
      <c r="BQ200" s="96">
        <v>1</v>
      </c>
      <c r="BR200" s="96"/>
      <c r="BS200" s="96"/>
      <c r="BT200" s="96"/>
      <c r="BU200" s="96"/>
      <c r="BV200" s="96"/>
      <c r="BW200" s="89" t="s">
        <v>1733</v>
      </c>
      <c r="BX200" s="97" t="s">
        <v>200</v>
      </c>
    </row>
    <row r="201" spans="1:76" s="13" customFormat="1" ht="20.45" customHeight="1" x14ac:dyDescent="0.3">
      <c r="A201" s="147">
        <v>101</v>
      </c>
      <c r="B201" s="2" t="s">
        <v>167</v>
      </c>
      <c r="C201" s="147" t="s">
        <v>415</v>
      </c>
      <c r="D201" s="147" t="s">
        <v>0</v>
      </c>
      <c r="E201" s="193" t="s">
        <v>175</v>
      </c>
      <c r="F201" s="147" t="s">
        <v>412</v>
      </c>
      <c r="G201" s="148">
        <v>26</v>
      </c>
      <c r="H201" s="149">
        <v>6.3</v>
      </c>
      <c r="I201" s="194" t="s">
        <v>441</v>
      </c>
      <c r="J201" s="194" t="s">
        <v>442</v>
      </c>
      <c r="K201" s="149">
        <v>5.4</v>
      </c>
      <c r="L201" s="194" t="s">
        <v>728</v>
      </c>
      <c r="M201" s="194" t="s">
        <v>442</v>
      </c>
      <c r="N201" s="147" t="s">
        <v>1211</v>
      </c>
      <c r="O201" s="147">
        <v>169</v>
      </c>
      <c r="P201" s="147" t="s">
        <v>1345</v>
      </c>
      <c r="Q201" s="147" t="s">
        <v>1217</v>
      </c>
      <c r="R201" s="147" t="s">
        <v>1448</v>
      </c>
      <c r="S201" s="147">
        <v>26</v>
      </c>
      <c r="T201" s="152">
        <v>5</v>
      </c>
      <c r="U201" s="194" t="s">
        <v>728</v>
      </c>
      <c r="V201" s="194" t="s">
        <v>1449</v>
      </c>
      <c r="W201" s="148" t="s">
        <v>765</v>
      </c>
      <c r="X201" s="148" t="s">
        <v>769</v>
      </c>
      <c r="Y201" s="148" t="s">
        <v>3</v>
      </c>
      <c r="Z201" s="148" t="s">
        <v>199</v>
      </c>
      <c r="AA201" s="2">
        <f t="shared" si="53"/>
        <v>0</v>
      </c>
      <c r="AB201" s="2"/>
      <c r="AC201" s="2"/>
      <c r="AD201" s="2">
        <f t="shared" si="52"/>
        <v>0</v>
      </c>
      <c r="AE201" s="2"/>
      <c r="AF201" s="2"/>
      <c r="AG201" s="2"/>
      <c r="AH201" s="11">
        <f t="shared" si="54"/>
        <v>0</v>
      </c>
      <c r="AI201" s="11"/>
      <c r="AJ201" s="11"/>
      <c r="AK201" s="2">
        <f t="shared" si="55"/>
        <v>0</v>
      </c>
      <c r="AL201" s="2"/>
      <c r="AM201" s="2"/>
      <c r="AN201" s="2"/>
      <c r="AO201" s="2"/>
      <c r="AP201" s="2"/>
      <c r="AQ201" s="2"/>
      <c r="AR201" s="2"/>
      <c r="AS201" s="2"/>
      <c r="AT201" s="2">
        <f t="shared" si="56"/>
        <v>0</v>
      </c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116"/>
      <c r="BQ201" s="117"/>
      <c r="BR201" s="117"/>
      <c r="BS201" s="117"/>
      <c r="BT201" s="117"/>
      <c r="BU201" s="117"/>
      <c r="BV201" s="117"/>
      <c r="BW201" s="2"/>
    </row>
    <row r="202" spans="1:76" s="115" customFormat="1" ht="20.45" customHeight="1" x14ac:dyDescent="0.3">
      <c r="A202" s="107">
        <v>102</v>
      </c>
      <c r="B202" s="106" t="s">
        <v>167</v>
      </c>
      <c r="C202" s="107" t="s">
        <v>415</v>
      </c>
      <c r="D202" s="107" t="s">
        <v>0</v>
      </c>
      <c r="E202" s="195" t="s">
        <v>176</v>
      </c>
      <c r="F202" s="107" t="s">
        <v>412</v>
      </c>
      <c r="G202" s="108">
        <v>17</v>
      </c>
      <c r="H202" s="196">
        <v>5.5</v>
      </c>
      <c r="I202" s="197" t="s">
        <v>443</v>
      </c>
      <c r="J202" s="197" t="s">
        <v>444</v>
      </c>
      <c r="K202" s="196">
        <v>2.7</v>
      </c>
      <c r="L202" s="197" t="s">
        <v>443</v>
      </c>
      <c r="M202" s="197" t="s">
        <v>729</v>
      </c>
      <c r="N202" s="107" t="s">
        <v>1205</v>
      </c>
      <c r="O202" s="107">
        <v>162</v>
      </c>
      <c r="P202" s="107" t="s">
        <v>1345</v>
      </c>
      <c r="Q202" s="107" t="s">
        <v>1217</v>
      </c>
      <c r="R202" s="107" t="s">
        <v>1388</v>
      </c>
      <c r="S202" s="107">
        <v>17</v>
      </c>
      <c r="T202" s="198">
        <v>3</v>
      </c>
      <c r="U202" s="197" t="s">
        <v>1389</v>
      </c>
      <c r="V202" s="197" t="s">
        <v>1390</v>
      </c>
      <c r="W202" s="108" t="s">
        <v>767</v>
      </c>
      <c r="X202" s="108" t="s">
        <v>768</v>
      </c>
      <c r="Y202" s="108" t="s">
        <v>3</v>
      </c>
      <c r="Z202" s="108" t="s">
        <v>199</v>
      </c>
      <c r="AA202" s="106">
        <f t="shared" si="53"/>
        <v>0</v>
      </c>
      <c r="AB202" s="106"/>
      <c r="AC202" s="2"/>
      <c r="AD202" s="2">
        <f t="shared" si="52"/>
        <v>0</v>
      </c>
      <c r="AE202" s="106"/>
      <c r="AF202" s="106"/>
      <c r="AG202" s="106"/>
      <c r="AH202" s="106">
        <f t="shared" si="54"/>
        <v>0</v>
      </c>
      <c r="AI202" s="106"/>
      <c r="AJ202" s="106"/>
      <c r="AK202" s="106">
        <f t="shared" si="55"/>
        <v>0</v>
      </c>
      <c r="AL202" s="106"/>
      <c r="AM202" s="106"/>
      <c r="AN202" s="106"/>
      <c r="AO202" s="106"/>
      <c r="AP202" s="106"/>
      <c r="AQ202" s="106"/>
      <c r="AR202" s="106"/>
      <c r="AS202" s="106"/>
      <c r="AT202" s="106">
        <f t="shared" si="56"/>
        <v>0</v>
      </c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  <c r="BJ202" s="106"/>
      <c r="BK202" s="106"/>
      <c r="BL202" s="106"/>
      <c r="BM202" s="106"/>
      <c r="BN202" s="106"/>
      <c r="BO202" s="106"/>
      <c r="BP202" s="113"/>
      <c r="BQ202" s="114"/>
      <c r="BR202" s="114"/>
      <c r="BS202" s="114">
        <v>1</v>
      </c>
      <c r="BT202" s="114"/>
      <c r="BU202" s="114"/>
      <c r="BV202" s="114"/>
      <c r="BW202" s="200" t="s">
        <v>1738</v>
      </c>
    </row>
    <row r="203" spans="1:76" s="13" customFormat="1" ht="20.45" customHeight="1" x14ac:dyDescent="0.3">
      <c r="A203" s="147">
        <v>103</v>
      </c>
      <c r="B203" s="2" t="s">
        <v>167</v>
      </c>
      <c r="C203" s="147" t="s">
        <v>415</v>
      </c>
      <c r="D203" s="147" t="s">
        <v>0</v>
      </c>
      <c r="E203" s="193" t="s">
        <v>177</v>
      </c>
      <c r="F203" s="147" t="s">
        <v>412</v>
      </c>
      <c r="G203" s="148">
        <v>1</v>
      </c>
      <c r="H203" s="149">
        <v>0.5</v>
      </c>
      <c r="I203" s="194" t="s">
        <v>445</v>
      </c>
      <c r="J203" s="194" t="s">
        <v>446</v>
      </c>
      <c r="K203" s="149">
        <v>0.6</v>
      </c>
      <c r="L203" s="194" t="s">
        <v>730</v>
      </c>
      <c r="M203" s="194" t="s">
        <v>446</v>
      </c>
      <c r="N203" s="147" t="s">
        <v>1211</v>
      </c>
      <c r="O203" s="147">
        <v>161</v>
      </c>
      <c r="P203" s="147" t="s">
        <v>1345</v>
      </c>
      <c r="Q203" s="147" t="s">
        <v>1217</v>
      </c>
      <c r="R203" s="147" t="s">
        <v>1346</v>
      </c>
      <c r="S203" s="147">
        <v>1</v>
      </c>
      <c r="T203" s="152">
        <v>2</v>
      </c>
      <c r="U203" s="194" t="s">
        <v>1347</v>
      </c>
      <c r="V203" s="194" t="s">
        <v>1348</v>
      </c>
      <c r="W203" s="148" t="s">
        <v>765</v>
      </c>
      <c r="X203" s="148" t="s">
        <v>769</v>
      </c>
      <c r="Y203" s="148" t="s">
        <v>1</v>
      </c>
      <c r="Z203" s="148" t="s">
        <v>199</v>
      </c>
      <c r="AA203" s="2">
        <f t="shared" si="53"/>
        <v>0</v>
      </c>
      <c r="AB203" s="2"/>
      <c r="AC203" s="2"/>
      <c r="AD203" s="2">
        <f t="shared" si="52"/>
        <v>0</v>
      </c>
      <c r="AE203" s="2"/>
      <c r="AF203" s="2"/>
      <c r="AG203" s="2"/>
      <c r="AH203" s="11">
        <f t="shared" si="54"/>
        <v>0</v>
      </c>
      <c r="AI203" s="11"/>
      <c r="AJ203" s="11"/>
      <c r="AK203" s="2">
        <f t="shared" si="55"/>
        <v>0</v>
      </c>
      <c r="AL203" s="2"/>
      <c r="AM203" s="2"/>
      <c r="AN203" s="2"/>
      <c r="AO203" s="2"/>
      <c r="AP203" s="2"/>
      <c r="AQ203" s="2"/>
      <c r="AR203" s="2"/>
      <c r="AS203" s="2"/>
      <c r="AT203" s="2">
        <f t="shared" si="56"/>
        <v>0</v>
      </c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116"/>
      <c r="BQ203" s="117"/>
      <c r="BR203" s="117"/>
      <c r="BS203" s="117"/>
      <c r="BT203" s="117"/>
      <c r="BU203" s="117"/>
      <c r="BV203" s="117"/>
      <c r="BW203" s="2"/>
    </row>
    <row r="204" spans="1:76" s="13" customFormat="1" ht="20.45" customHeight="1" x14ac:dyDescent="0.3">
      <c r="A204" s="147">
        <v>104</v>
      </c>
      <c r="B204" s="2" t="s">
        <v>167</v>
      </c>
      <c r="C204" s="147" t="s">
        <v>415</v>
      </c>
      <c r="D204" s="147" t="s">
        <v>0</v>
      </c>
      <c r="E204" s="193" t="s">
        <v>178</v>
      </c>
      <c r="F204" s="147" t="s">
        <v>412</v>
      </c>
      <c r="G204" s="148">
        <v>17</v>
      </c>
      <c r="H204" s="149">
        <v>1</v>
      </c>
      <c r="I204" s="194" t="s">
        <v>447</v>
      </c>
      <c r="J204" s="194" t="s">
        <v>448</v>
      </c>
      <c r="K204" s="149">
        <v>1.3</v>
      </c>
      <c r="L204" s="194" t="s">
        <v>731</v>
      </c>
      <c r="M204" s="194" t="s">
        <v>447</v>
      </c>
      <c r="N204" s="147" t="s">
        <v>1205</v>
      </c>
      <c r="O204" s="147">
        <v>165</v>
      </c>
      <c r="P204" s="147" t="s">
        <v>1345</v>
      </c>
      <c r="Q204" s="147" t="s">
        <v>1217</v>
      </c>
      <c r="R204" s="147" t="s">
        <v>1397</v>
      </c>
      <c r="S204" s="147">
        <v>17</v>
      </c>
      <c r="T204" s="152">
        <v>2</v>
      </c>
      <c r="U204" s="194" t="s">
        <v>1398</v>
      </c>
      <c r="V204" s="194" t="s">
        <v>1399</v>
      </c>
      <c r="W204" s="148" t="s">
        <v>765</v>
      </c>
      <c r="X204" s="148" t="s">
        <v>769</v>
      </c>
      <c r="Y204" s="148" t="s">
        <v>2</v>
      </c>
      <c r="Z204" s="148" t="s">
        <v>199</v>
      </c>
      <c r="AA204" s="2">
        <f t="shared" si="53"/>
        <v>0</v>
      </c>
      <c r="AB204" s="2"/>
      <c r="AC204" s="2"/>
      <c r="AD204" s="2">
        <f t="shared" si="52"/>
        <v>0</v>
      </c>
      <c r="AE204" s="2"/>
      <c r="AF204" s="2"/>
      <c r="AG204" s="2"/>
      <c r="AH204" s="11">
        <f t="shared" si="54"/>
        <v>0</v>
      </c>
      <c r="AI204" s="11"/>
      <c r="AJ204" s="11"/>
      <c r="AK204" s="2">
        <f t="shared" si="55"/>
        <v>0</v>
      </c>
      <c r="AL204" s="2"/>
      <c r="AM204" s="2"/>
      <c r="AN204" s="2"/>
      <c r="AO204" s="2"/>
      <c r="AP204" s="2"/>
      <c r="AQ204" s="2"/>
      <c r="AR204" s="2"/>
      <c r="AS204" s="2"/>
      <c r="AT204" s="2">
        <f t="shared" si="56"/>
        <v>0</v>
      </c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116"/>
      <c r="BQ204" s="117"/>
      <c r="BR204" s="117"/>
      <c r="BS204" s="117"/>
      <c r="BT204" s="117"/>
      <c r="BU204" s="117"/>
      <c r="BV204" s="117"/>
      <c r="BW204" s="2"/>
    </row>
    <row r="205" spans="1:76" s="13" customFormat="1" ht="20.45" customHeight="1" x14ac:dyDescent="0.3">
      <c r="A205" s="147">
        <v>105</v>
      </c>
      <c r="B205" s="2" t="s">
        <v>167</v>
      </c>
      <c r="C205" s="147" t="s">
        <v>415</v>
      </c>
      <c r="D205" s="147" t="s">
        <v>0</v>
      </c>
      <c r="E205" s="193" t="s">
        <v>179</v>
      </c>
      <c r="F205" s="147" t="s">
        <v>412</v>
      </c>
      <c r="G205" s="148">
        <v>30</v>
      </c>
      <c r="H205" s="149">
        <v>2</v>
      </c>
      <c r="I205" s="194" t="s">
        <v>449</v>
      </c>
      <c r="J205" s="194" t="s">
        <v>450</v>
      </c>
      <c r="K205" s="149">
        <v>2.2999999999999998</v>
      </c>
      <c r="L205" s="194" t="s">
        <v>732</v>
      </c>
      <c r="M205" s="194" t="s">
        <v>733</v>
      </c>
      <c r="N205" s="147" t="s">
        <v>1211</v>
      </c>
      <c r="O205" s="147">
        <v>171</v>
      </c>
      <c r="P205" s="147" t="s">
        <v>1345</v>
      </c>
      <c r="Q205" s="147" t="s">
        <v>1217</v>
      </c>
      <c r="R205" s="147" t="s">
        <v>1474</v>
      </c>
      <c r="S205" s="147">
        <v>30</v>
      </c>
      <c r="T205" s="152">
        <v>2</v>
      </c>
      <c r="U205" s="194" t="s">
        <v>1475</v>
      </c>
      <c r="V205" s="194" t="s">
        <v>1476</v>
      </c>
      <c r="W205" s="148" t="s">
        <v>767</v>
      </c>
      <c r="X205" s="148" t="s">
        <v>770</v>
      </c>
      <c r="Y205" s="148" t="s">
        <v>2</v>
      </c>
      <c r="Z205" s="148" t="s">
        <v>199</v>
      </c>
      <c r="AA205" s="2">
        <f t="shared" si="53"/>
        <v>0</v>
      </c>
      <c r="AB205" s="2"/>
      <c r="AC205" s="2"/>
      <c r="AD205" s="2">
        <f t="shared" si="52"/>
        <v>0</v>
      </c>
      <c r="AE205" s="2"/>
      <c r="AF205" s="2"/>
      <c r="AG205" s="2"/>
      <c r="AH205" s="11">
        <f t="shared" si="54"/>
        <v>0</v>
      </c>
      <c r="AI205" s="11"/>
      <c r="AJ205" s="11"/>
      <c r="AK205" s="2">
        <f t="shared" si="55"/>
        <v>0</v>
      </c>
      <c r="AL205" s="2"/>
      <c r="AM205" s="2"/>
      <c r="AN205" s="2"/>
      <c r="AO205" s="2"/>
      <c r="AP205" s="2"/>
      <c r="AQ205" s="2"/>
      <c r="AR205" s="2"/>
      <c r="AS205" s="2"/>
      <c r="AT205" s="2">
        <f t="shared" si="56"/>
        <v>0</v>
      </c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116"/>
      <c r="BQ205" s="117"/>
      <c r="BR205" s="117"/>
      <c r="BS205" s="117"/>
      <c r="BT205" s="117"/>
      <c r="BU205" s="117"/>
      <c r="BV205" s="117"/>
      <c r="BW205" s="2"/>
    </row>
    <row r="206" spans="1:76" s="13" customFormat="1" ht="20.45" customHeight="1" x14ac:dyDescent="0.3">
      <c r="A206" s="147">
        <v>106</v>
      </c>
      <c r="B206" s="2" t="s">
        <v>167</v>
      </c>
      <c r="C206" s="147" t="s">
        <v>416</v>
      </c>
      <c r="D206" s="147" t="s">
        <v>0</v>
      </c>
      <c r="E206" s="193" t="s">
        <v>180</v>
      </c>
      <c r="F206" s="147" t="s">
        <v>412</v>
      </c>
      <c r="G206" s="148">
        <v>26</v>
      </c>
      <c r="H206" s="149">
        <v>0.7</v>
      </c>
      <c r="I206" s="194" t="s">
        <v>451</v>
      </c>
      <c r="J206" s="194" t="s">
        <v>452</v>
      </c>
      <c r="K206" s="149">
        <v>0.7</v>
      </c>
      <c r="L206" s="194" t="s">
        <v>734</v>
      </c>
      <c r="M206" s="194" t="s">
        <v>735</v>
      </c>
      <c r="N206" s="147" t="s">
        <v>1211</v>
      </c>
      <c r="O206" s="147">
        <v>179</v>
      </c>
      <c r="P206" s="147" t="s">
        <v>1403</v>
      </c>
      <c r="Q206" s="147" t="s">
        <v>1217</v>
      </c>
      <c r="R206" s="147" t="s">
        <v>1863</v>
      </c>
      <c r="S206" s="147">
        <v>26</v>
      </c>
      <c r="T206" s="152">
        <v>4</v>
      </c>
      <c r="U206" s="194" t="s">
        <v>1864</v>
      </c>
      <c r="V206" s="194" t="s">
        <v>1865</v>
      </c>
      <c r="W206" s="148" t="s">
        <v>765</v>
      </c>
      <c r="X206" s="148" t="s">
        <v>766</v>
      </c>
      <c r="Y206" s="148" t="s">
        <v>3</v>
      </c>
      <c r="Z206" s="148" t="s">
        <v>199</v>
      </c>
      <c r="AA206" s="2">
        <f t="shared" si="53"/>
        <v>0</v>
      </c>
      <c r="AB206" s="2"/>
      <c r="AC206" s="2"/>
      <c r="AD206" s="2">
        <f t="shared" si="52"/>
        <v>0</v>
      </c>
      <c r="AE206" s="2"/>
      <c r="AF206" s="2"/>
      <c r="AG206" s="2"/>
      <c r="AH206" s="11">
        <f t="shared" si="54"/>
        <v>0</v>
      </c>
      <c r="AI206" s="11"/>
      <c r="AJ206" s="11"/>
      <c r="AK206" s="2">
        <f t="shared" si="55"/>
        <v>0</v>
      </c>
      <c r="AL206" s="2"/>
      <c r="AM206" s="2"/>
      <c r="AN206" s="2"/>
      <c r="AO206" s="2"/>
      <c r="AP206" s="2"/>
      <c r="AQ206" s="2"/>
      <c r="AR206" s="2"/>
      <c r="AS206" s="2"/>
      <c r="AT206" s="2">
        <f t="shared" si="56"/>
        <v>0</v>
      </c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116"/>
      <c r="BQ206" s="117"/>
      <c r="BR206" s="117"/>
      <c r="BS206" s="117"/>
      <c r="BT206" s="117"/>
      <c r="BU206" s="117"/>
      <c r="BV206" s="117"/>
      <c r="BW206" s="2"/>
    </row>
    <row r="207" spans="1:76" s="13" customFormat="1" ht="20.45" customHeight="1" x14ac:dyDescent="0.3">
      <c r="A207" s="147">
        <v>107</v>
      </c>
      <c r="B207" s="2" t="s">
        <v>167</v>
      </c>
      <c r="C207" s="147" t="s">
        <v>416</v>
      </c>
      <c r="D207" s="147" t="s">
        <v>0</v>
      </c>
      <c r="E207" s="193" t="s">
        <v>181</v>
      </c>
      <c r="F207" s="147" t="s">
        <v>412</v>
      </c>
      <c r="G207" s="148">
        <v>26</v>
      </c>
      <c r="H207" s="149">
        <v>4</v>
      </c>
      <c r="I207" s="194" t="s">
        <v>453</v>
      </c>
      <c r="J207" s="194" t="s">
        <v>454</v>
      </c>
      <c r="K207" s="149">
        <v>2.8</v>
      </c>
      <c r="L207" s="194" t="s">
        <v>736</v>
      </c>
      <c r="M207" s="194" t="s">
        <v>737</v>
      </c>
      <c r="N207" s="147" t="s">
        <v>1211</v>
      </c>
      <c r="O207" s="147">
        <v>180</v>
      </c>
      <c r="P207" s="147" t="s">
        <v>1403</v>
      </c>
      <c r="Q207" s="147" t="s">
        <v>1217</v>
      </c>
      <c r="R207" s="147" t="s">
        <v>1450</v>
      </c>
      <c r="S207" s="147">
        <v>26</v>
      </c>
      <c r="T207" s="152">
        <v>3</v>
      </c>
      <c r="U207" s="194" t="s">
        <v>1451</v>
      </c>
      <c r="V207" s="194" t="s">
        <v>1452</v>
      </c>
      <c r="W207" s="148" t="s">
        <v>767</v>
      </c>
      <c r="X207" s="148" t="s">
        <v>770</v>
      </c>
      <c r="Y207" s="148" t="s">
        <v>1</v>
      </c>
      <c r="Z207" s="148" t="s">
        <v>199</v>
      </c>
      <c r="AA207" s="2">
        <f t="shared" si="53"/>
        <v>0</v>
      </c>
      <c r="AB207" s="2"/>
      <c r="AC207" s="2"/>
      <c r="AD207" s="2">
        <f t="shared" si="52"/>
        <v>0</v>
      </c>
      <c r="AE207" s="2"/>
      <c r="AF207" s="2"/>
      <c r="AG207" s="2"/>
      <c r="AH207" s="2">
        <f t="shared" si="54"/>
        <v>0</v>
      </c>
      <c r="AI207" s="2"/>
      <c r="AJ207" s="2"/>
      <c r="AK207" s="2">
        <f t="shared" si="55"/>
        <v>0</v>
      </c>
      <c r="AL207" s="2"/>
      <c r="AM207" s="2"/>
      <c r="AN207" s="2"/>
      <c r="AO207" s="2"/>
      <c r="AP207" s="2"/>
      <c r="AQ207" s="2"/>
      <c r="AR207" s="2"/>
      <c r="AS207" s="2"/>
      <c r="AT207" s="2">
        <f t="shared" si="56"/>
        <v>0</v>
      </c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116"/>
      <c r="BQ207" s="117"/>
      <c r="BR207" s="117"/>
      <c r="BS207" s="117"/>
      <c r="BT207" s="117"/>
      <c r="BU207" s="117"/>
      <c r="BV207" s="117"/>
      <c r="BW207" s="2" t="s">
        <v>1739</v>
      </c>
    </row>
    <row r="208" spans="1:76" s="13" customFormat="1" ht="20.45" customHeight="1" x14ac:dyDescent="0.3">
      <c r="A208" s="147">
        <v>108</v>
      </c>
      <c r="B208" s="2" t="s">
        <v>167</v>
      </c>
      <c r="C208" s="147" t="s">
        <v>416</v>
      </c>
      <c r="D208" s="147" t="s">
        <v>0</v>
      </c>
      <c r="E208" s="193" t="s">
        <v>182</v>
      </c>
      <c r="F208" s="147" t="s">
        <v>412</v>
      </c>
      <c r="G208" s="148">
        <v>19</v>
      </c>
      <c r="H208" s="149">
        <v>4.5</v>
      </c>
      <c r="I208" s="194" t="s">
        <v>455</v>
      </c>
      <c r="J208" s="194" t="s">
        <v>456</v>
      </c>
      <c r="K208" s="149">
        <v>4.7</v>
      </c>
      <c r="L208" s="194" t="s">
        <v>738</v>
      </c>
      <c r="M208" s="194" t="s">
        <v>739</v>
      </c>
      <c r="N208" s="147" t="s">
        <v>1211</v>
      </c>
      <c r="O208" s="147">
        <v>174</v>
      </c>
      <c r="P208" s="147" t="s">
        <v>1403</v>
      </c>
      <c r="Q208" s="147" t="s">
        <v>1217</v>
      </c>
      <c r="R208" s="147" t="s">
        <v>1410</v>
      </c>
      <c r="S208" s="147">
        <v>19</v>
      </c>
      <c r="T208" s="152">
        <v>4</v>
      </c>
      <c r="U208" s="194" t="s">
        <v>1411</v>
      </c>
      <c r="V208" s="194" t="s">
        <v>1412</v>
      </c>
      <c r="W208" s="148" t="s">
        <v>767</v>
      </c>
      <c r="X208" s="148" t="s">
        <v>770</v>
      </c>
      <c r="Y208" s="148" t="s">
        <v>1</v>
      </c>
      <c r="Z208" s="148" t="s">
        <v>199</v>
      </c>
      <c r="AA208" s="2">
        <f t="shared" si="53"/>
        <v>0</v>
      </c>
      <c r="AB208" s="2"/>
      <c r="AC208" s="2"/>
      <c r="AD208" s="2">
        <f t="shared" si="52"/>
        <v>0</v>
      </c>
      <c r="AE208" s="2"/>
      <c r="AF208" s="2"/>
      <c r="AG208" s="2"/>
      <c r="AH208" s="11">
        <f t="shared" si="54"/>
        <v>0</v>
      </c>
      <c r="AI208" s="11"/>
      <c r="AJ208" s="11"/>
      <c r="AK208" s="2">
        <f t="shared" si="55"/>
        <v>0</v>
      </c>
      <c r="AL208" s="2"/>
      <c r="AM208" s="2"/>
      <c r="AN208" s="2"/>
      <c r="AO208" s="2"/>
      <c r="AP208" s="2"/>
      <c r="AQ208" s="2"/>
      <c r="AR208" s="2"/>
      <c r="AS208" s="2"/>
      <c r="AT208" s="2">
        <f t="shared" si="56"/>
        <v>0</v>
      </c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116"/>
      <c r="BQ208" s="117"/>
      <c r="BR208" s="117"/>
      <c r="BS208" s="117"/>
      <c r="BT208" s="117"/>
      <c r="BU208" s="117"/>
      <c r="BV208" s="117"/>
      <c r="BW208" s="2"/>
    </row>
    <row r="209" spans="1:75" s="13" customFormat="1" ht="20.45" customHeight="1" x14ac:dyDescent="0.3">
      <c r="A209" s="147">
        <v>109</v>
      </c>
      <c r="B209" s="2" t="s">
        <v>167</v>
      </c>
      <c r="C209" s="147" t="s">
        <v>416</v>
      </c>
      <c r="D209" s="147" t="s">
        <v>0</v>
      </c>
      <c r="E209" s="193" t="s">
        <v>183</v>
      </c>
      <c r="F209" s="147" t="s">
        <v>412</v>
      </c>
      <c r="G209" s="148">
        <v>24</v>
      </c>
      <c r="H209" s="149">
        <v>0.1</v>
      </c>
      <c r="I209" s="194" t="s">
        <v>457</v>
      </c>
      <c r="J209" s="194" t="s">
        <v>458</v>
      </c>
      <c r="K209" s="149">
        <v>0.1</v>
      </c>
      <c r="L209" s="194" t="s">
        <v>740</v>
      </c>
      <c r="M209" s="194" t="s">
        <v>458</v>
      </c>
      <c r="N209" s="147" t="s">
        <v>1205</v>
      </c>
      <c r="O209" s="147">
        <v>176</v>
      </c>
      <c r="P209" s="147" t="s">
        <v>1403</v>
      </c>
      <c r="Q209" s="147" t="s">
        <v>1217</v>
      </c>
      <c r="R209" s="147" t="s">
        <v>1439</v>
      </c>
      <c r="S209" s="147">
        <v>24</v>
      </c>
      <c r="T209" s="152">
        <v>1</v>
      </c>
      <c r="U209" s="194" t="s">
        <v>1440</v>
      </c>
      <c r="V209" s="194" t="s">
        <v>1441</v>
      </c>
      <c r="W209" s="148" t="s">
        <v>765</v>
      </c>
      <c r="X209" s="148" t="s">
        <v>769</v>
      </c>
      <c r="Y209" s="148" t="s">
        <v>1</v>
      </c>
      <c r="Z209" s="148" t="s">
        <v>199</v>
      </c>
      <c r="AA209" s="2">
        <f t="shared" si="53"/>
        <v>0</v>
      </c>
      <c r="AB209" s="2"/>
      <c r="AC209" s="2"/>
      <c r="AD209" s="2">
        <f t="shared" si="52"/>
        <v>0</v>
      </c>
      <c r="AE209" s="2"/>
      <c r="AF209" s="2"/>
      <c r="AG209" s="2"/>
      <c r="AH209" s="11">
        <f t="shared" si="54"/>
        <v>0</v>
      </c>
      <c r="AI209" s="11"/>
      <c r="AJ209" s="11"/>
      <c r="AK209" s="2">
        <f t="shared" si="55"/>
        <v>0</v>
      </c>
      <c r="AL209" s="2"/>
      <c r="AM209" s="2"/>
      <c r="AN209" s="2"/>
      <c r="AO209" s="2"/>
      <c r="AP209" s="2"/>
      <c r="AQ209" s="2"/>
      <c r="AR209" s="2"/>
      <c r="AS209" s="2"/>
      <c r="AT209" s="2">
        <f t="shared" si="56"/>
        <v>0</v>
      </c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116"/>
      <c r="BQ209" s="117"/>
      <c r="BR209" s="117"/>
      <c r="BS209" s="117"/>
      <c r="BT209" s="117"/>
      <c r="BU209" s="117"/>
      <c r="BV209" s="117"/>
      <c r="BW209" s="2"/>
    </row>
    <row r="210" spans="1:75" s="13" customFormat="1" ht="20.45" customHeight="1" x14ac:dyDescent="0.3">
      <c r="A210" s="147">
        <v>110</v>
      </c>
      <c r="B210" s="2" t="s">
        <v>167</v>
      </c>
      <c r="C210" s="147" t="s">
        <v>416</v>
      </c>
      <c r="D210" s="147" t="s">
        <v>0</v>
      </c>
      <c r="E210" s="193" t="s">
        <v>184</v>
      </c>
      <c r="F210" s="147" t="s">
        <v>412</v>
      </c>
      <c r="G210" s="148">
        <v>30</v>
      </c>
      <c r="H210" s="149">
        <v>3.5</v>
      </c>
      <c r="I210" s="194" t="s">
        <v>459</v>
      </c>
      <c r="J210" s="194" t="s">
        <v>460</v>
      </c>
      <c r="K210" s="149">
        <v>6.4</v>
      </c>
      <c r="L210" s="194" t="s">
        <v>741</v>
      </c>
      <c r="M210" s="194" t="s">
        <v>742</v>
      </c>
      <c r="N210" s="147" t="s">
        <v>1211</v>
      </c>
      <c r="O210" s="147">
        <v>181</v>
      </c>
      <c r="P210" s="147" t="s">
        <v>1403</v>
      </c>
      <c r="Q210" s="147" t="s">
        <v>1217</v>
      </c>
      <c r="R210" s="147" t="s">
        <v>1480</v>
      </c>
      <c r="S210" s="147">
        <v>30</v>
      </c>
      <c r="T210" s="152">
        <v>3</v>
      </c>
      <c r="U210" s="194" t="s">
        <v>1481</v>
      </c>
      <c r="V210" s="194" t="s">
        <v>1482</v>
      </c>
      <c r="W210" s="148" t="s">
        <v>767</v>
      </c>
      <c r="X210" s="148" t="s">
        <v>770</v>
      </c>
      <c r="Y210" s="148" t="s">
        <v>1</v>
      </c>
      <c r="Z210" s="148" t="s">
        <v>199</v>
      </c>
      <c r="AA210" s="2">
        <f t="shared" si="53"/>
        <v>0</v>
      </c>
      <c r="AB210" s="2"/>
      <c r="AC210" s="2"/>
      <c r="AD210" s="2">
        <f t="shared" si="52"/>
        <v>0</v>
      </c>
      <c r="AE210" s="2"/>
      <c r="AF210" s="2"/>
      <c r="AG210" s="2"/>
      <c r="AH210" s="11">
        <f t="shared" si="54"/>
        <v>0</v>
      </c>
      <c r="AI210" s="11"/>
      <c r="AJ210" s="11"/>
      <c r="AK210" s="2">
        <f t="shared" si="55"/>
        <v>0</v>
      </c>
      <c r="AL210" s="2"/>
      <c r="AM210" s="2"/>
      <c r="AN210" s="2"/>
      <c r="AO210" s="2"/>
      <c r="AP210" s="2"/>
      <c r="AQ210" s="2"/>
      <c r="AR210" s="2"/>
      <c r="AS210" s="2"/>
      <c r="AT210" s="2">
        <f t="shared" si="56"/>
        <v>0</v>
      </c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03"/>
      <c r="BQ210" s="117"/>
      <c r="BR210" s="117"/>
      <c r="BS210" s="117"/>
      <c r="BT210" s="117"/>
      <c r="BU210" s="117"/>
      <c r="BV210" s="117"/>
      <c r="BW210" s="2"/>
    </row>
    <row r="211" spans="1:75" s="13" customFormat="1" ht="20.45" customHeight="1" x14ac:dyDescent="0.3">
      <c r="A211" s="147">
        <v>111</v>
      </c>
      <c r="B211" s="2" t="s">
        <v>167</v>
      </c>
      <c r="C211" s="147" t="s">
        <v>416</v>
      </c>
      <c r="D211" s="147" t="s">
        <v>0</v>
      </c>
      <c r="E211" s="193" t="s">
        <v>185</v>
      </c>
      <c r="F211" s="147" t="s">
        <v>412</v>
      </c>
      <c r="G211" s="148">
        <v>21</v>
      </c>
      <c r="H211" s="149">
        <v>5</v>
      </c>
      <c r="I211" s="194" t="s">
        <v>461</v>
      </c>
      <c r="J211" s="194" t="s">
        <v>462</v>
      </c>
      <c r="K211" s="149">
        <v>6.1</v>
      </c>
      <c r="L211" s="194" t="s">
        <v>743</v>
      </c>
      <c r="M211" s="194" t="s">
        <v>744</v>
      </c>
      <c r="N211" s="147" t="s">
        <v>1205</v>
      </c>
      <c r="O211" s="147">
        <v>175</v>
      </c>
      <c r="P211" s="147" t="s">
        <v>1403</v>
      </c>
      <c r="Q211" s="147" t="s">
        <v>1217</v>
      </c>
      <c r="R211" s="147" t="s">
        <v>1425</v>
      </c>
      <c r="S211" s="147">
        <v>21</v>
      </c>
      <c r="T211" s="152">
        <v>6</v>
      </c>
      <c r="U211" s="194" t="s">
        <v>744</v>
      </c>
      <c r="V211" s="194" t="s">
        <v>1426</v>
      </c>
      <c r="W211" s="148" t="s">
        <v>767</v>
      </c>
      <c r="X211" s="148" t="s">
        <v>770</v>
      </c>
      <c r="Y211" s="148" t="s">
        <v>1</v>
      </c>
      <c r="Z211" s="148" t="s">
        <v>199</v>
      </c>
      <c r="AA211" s="2">
        <f t="shared" si="53"/>
        <v>0</v>
      </c>
      <c r="AB211" s="2"/>
      <c r="AC211" s="2"/>
      <c r="AD211" s="2">
        <f t="shared" si="52"/>
        <v>0</v>
      </c>
      <c r="AE211" s="2"/>
      <c r="AF211" s="2"/>
      <c r="AG211" s="2"/>
      <c r="AH211" s="11">
        <f t="shared" si="54"/>
        <v>0</v>
      </c>
      <c r="AI211" s="11"/>
      <c r="AJ211" s="11"/>
      <c r="AK211" s="2">
        <f t="shared" si="55"/>
        <v>0</v>
      </c>
      <c r="AL211" s="2"/>
      <c r="AM211" s="2"/>
      <c r="AN211" s="2"/>
      <c r="AO211" s="2"/>
      <c r="AP211" s="2"/>
      <c r="AQ211" s="2"/>
      <c r="AR211" s="2"/>
      <c r="AS211" s="2"/>
      <c r="AT211" s="2">
        <f t="shared" si="56"/>
        <v>0</v>
      </c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03"/>
      <c r="BQ211" s="117"/>
      <c r="BR211" s="117"/>
      <c r="BS211" s="117"/>
      <c r="BT211" s="117"/>
      <c r="BU211" s="117"/>
      <c r="BV211" s="117"/>
      <c r="BW211" s="2"/>
    </row>
    <row r="212" spans="1:75" s="13" customFormat="1" ht="20.45" customHeight="1" x14ac:dyDescent="0.3">
      <c r="A212" s="147">
        <v>112</v>
      </c>
      <c r="B212" s="2" t="s">
        <v>167</v>
      </c>
      <c r="C212" s="147" t="s">
        <v>416</v>
      </c>
      <c r="D212" s="147" t="s">
        <v>0</v>
      </c>
      <c r="E212" s="193" t="s">
        <v>186</v>
      </c>
      <c r="F212" s="147" t="s">
        <v>412</v>
      </c>
      <c r="G212" s="148">
        <v>30</v>
      </c>
      <c r="H212" s="149">
        <v>3</v>
      </c>
      <c r="I212" s="194" t="s">
        <v>463</v>
      </c>
      <c r="J212" s="194" t="s">
        <v>464</v>
      </c>
      <c r="K212" s="149">
        <v>3.1</v>
      </c>
      <c r="L212" s="194" t="s">
        <v>745</v>
      </c>
      <c r="M212" s="194" t="s">
        <v>464</v>
      </c>
      <c r="N212" s="147" t="s">
        <v>1211</v>
      </c>
      <c r="O212" s="147">
        <v>182</v>
      </c>
      <c r="P212" s="147" t="s">
        <v>1403</v>
      </c>
      <c r="Q212" s="147" t="s">
        <v>1217</v>
      </c>
      <c r="R212" s="147" t="s">
        <v>1486</v>
      </c>
      <c r="S212" s="147">
        <v>30</v>
      </c>
      <c r="T212" s="152">
        <v>5</v>
      </c>
      <c r="U212" s="194" t="s">
        <v>1487</v>
      </c>
      <c r="V212" s="194" t="s">
        <v>1488</v>
      </c>
      <c r="W212" s="148" t="s">
        <v>767</v>
      </c>
      <c r="X212" s="148" t="s">
        <v>770</v>
      </c>
      <c r="Y212" s="148" t="s">
        <v>1</v>
      </c>
      <c r="Z212" s="148" t="s">
        <v>199</v>
      </c>
      <c r="AA212" s="2">
        <f t="shared" si="53"/>
        <v>0</v>
      </c>
      <c r="AB212" s="2"/>
      <c r="AC212" s="2"/>
      <c r="AD212" s="2">
        <f t="shared" si="52"/>
        <v>0</v>
      </c>
      <c r="AE212" s="2"/>
      <c r="AF212" s="2"/>
      <c r="AG212" s="2"/>
      <c r="AH212" s="2">
        <f t="shared" si="54"/>
        <v>0</v>
      </c>
      <c r="AI212" s="2"/>
      <c r="AJ212" s="2"/>
      <c r="AK212" s="2">
        <f t="shared" si="55"/>
        <v>0</v>
      </c>
      <c r="AL212" s="2"/>
      <c r="AM212" s="2"/>
      <c r="AN212" s="2"/>
      <c r="AO212" s="2"/>
      <c r="AP212" s="2"/>
      <c r="AQ212" s="2"/>
      <c r="AR212" s="2"/>
      <c r="AS212" s="2"/>
      <c r="AT212" s="2">
        <f t="shared" si="56"/>
        <v>0</v>
      </c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03"/>
      <c r="BQ212" s="117"/>
      <c r="BR212" s="117"/>
      <c r="BS212" s="117"/>
      <c r="BT212" s="117"/>
      <c r="BU212" s="117"/>
      <c r="BV212" s="117"/>
      <c r="BW212" s="2" t="s">
        <v>1740</v>
      </c>
    </row>
    <row r="213" spans="1:75" s="13" customFormat="1" ht="20.45" customHeight="1" x14ac:dyDescent="0.3">
      <c r="A213" s="147">
        <v>113</v>
      </c>
      <c r="B213" s="2" t="s">
        <v>167</v>
      </c>
      <c r="C213" s="147" t="s">
        <v>416</v>
      </c>
      <c r="D213" s="147" t="s">
        <v>0</v>
      </c>
      <c r="E213" s="193" t="s">
        <v>187</v>
      </c>
      <c r="F213" s="147" t="s">
        <v>412</v>
      </c>
      <c r="G213" s="148">
        <v>19</v>
      </c>
      <c r="H213" s="149">
        <v>4</v>
      </c>
      <c r="I213" s="194" t="s">
        <v>465</v>
      </c>
      <c r="J213" s="194" t="s">
        <v>466</v>
      </c>
      <c r="K213" s="149">
        <v>3.2</v>
      </c>
      <c r="L213" s="194" t="s">
        <v>746</v>
      </c>
      <c r="M213" s="194" t="s">
        <v>747</v>
      </c>
      <c r="N213" s="147" t="s">
        <v>1211</v>
      </c>
      <c r="O213" s="147">
        <v>173</v>
      </c>
      <c r="P213" s="147" t="s">
        <v>1403</v>
      </c>
      <c r="Q213" s="147" t="s">
        <v>1217</v>
      </c>
      <c r="R213" s="147" t="s">
        <v>1407</v>
      </c>
      <c r="S213" s="147">
        <v>19</v>
      </c>
      <c r="T213" s="152">
        <v>3</v>
      </c>
      <c r="U213" s="194" t="s">
        <v>1408</v>
      </c>
      <c r="V213" s="194" t="s">
        <v>1409</v>
      </c>
      <c r="W213" s="148" t="s">
        <v>767</v>
      </c>
      <c r="X213" s="148" t="s">
        <v>770</v>
      </c>
      <c r="Y213" s="148" t="s">
        <v>2</v>
      </c>
      <c r="Z213" s="148" t="s">
        <v>199</v>
      </c>
      <c r="AA213" s="2">
        <f t="shared" si="53"/>
        <v>0</v>
      </c>
      <c r="AB213" s="2"/>
      <c r="AC213" s="2"/>
      <c r="AD213" s="2">
        <f t="shared" si="52"/>
        <v>0</v>
      </c>
      <c r="AE213" s="2"/>
      <c r="AF213" s="2"/>
      <c r="AG213" s="2"/>
      <c r="AH213" s="11">
        <f t="shared" si="54"/>
        <v>0</v>
      </c>
      <c r="AI213" s="11"/>
      <c r="AJ213" s="11"/>
      <c r="AK213" s="2">
        <f t="shared" si="55"/>
        <v>0</v>
      </c>
      <c r="AL213" s="2"/>
      <c r="AM213" s="2"/>
      <c r="AN213" s="2"/>
      <c r="AO213" s="2"/>
      <c r="AP213" s="2"/>
      <c r="AQ213" s="2"/>
      <c r="AR213" s="2"/>
      <c r="AS213" s="2"/>
      <c r="AT213" s="2">
        <f t="shared" si="56"/>
        <v>0</v>
      </c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03"/>
      <c r="BQ213" s="117"/>
      <c r="BR213" s="117"/>
      <c r="BS213" s="117"/>
      <c r="BT213" s="117"/>
      <c r="BU213" s="117"/>
      <c r="BV213" s="117"/>
      <c r="BW213" s="2"/>
    </row>
    <row r="214" spans="1:75" s="13" customFormat="1" ht="20.45" customHeight="1" x14ac:dyDescent="0.3">
      <c r="A214" s="147">
        <v>114</v>
      </c>
      <c r="B214" s="2" t="s">
        <v>167</v>
      </c>
      <c r="C214" s="147" t="s">
        <v>416</v>
      </c>
      <c r="D214" s="147" t="s">
        <v>0</v>
      </c>
      <c r="E214" s="193" t="s">
        <v>188</v>
      </c>
      <c r="F214" s="147" t="s">
        <v>412</v>
      </c>
      <c r="G214" s="148">
        <v>24</v>
      </c>
      <c r="H214" s="149">
        <v>2.5</v>
      </c>
      <c r="I214" s="194" t="s">
        <v>467</v>
      </c>
      <c r="J214" s="194" t="s">
        <v>468</v>
      </c>
      <c r="K214" s="149">
        <v>4.7</v>
      </c>
      <c r="L214" s="194" t="s">
        <v>748</v>
      </c>
      <c r="M214" s="194" t="s">
        <v>749</v>
      </c>
      <c r="N214" s="147" t="s">
        <v>1205</v>
      </c>
      <c r="O214" s="147">
        <v>177</v>
      </c>
      <c r="P214" s="147" t="s">
        <v>1403</v>
      </c>
      <c r="Q214" s="147" t="s">
        <v>1217</v>
      </c>
      <c r="R214" s="147" t="s">
        <v>1442</v>
      </c>
      <c r="S214" s="147">
        <v>24</v>
      </c>
      <c r="T214" s="152">
        <v>3</v>
      </c>
      <c r="U214" s="194" t="s">
        <v>1443</v>
      </c>
      <c r="V214" s="194" t="s">
        <v>1444</v>
      </c>
      <c r="W214" s="148" t="s">
        <v>767</v>
      </c>
      <c r="X214" s="148" t="s">
        <v>770</v>
      </c>
      <c r="Y214" s="148" t="s">
        <v>2</v>
      </c>
      <c r="Z214" s="148" t="s">
        <v>199</v>
      </c>
      <c r="AA214" s="2">
        <f t="shared" si="53"/>
        <v>0</v>
      </c>
      <c r="AB214" s="2"/>
      <c r="AC214" s="2"/>
      <c r="AD214" s="2">
        <f t="shared" si="52"/>
        <v>0</v>
      </c>
      <c r="AE214" s="2"/>
      <c r="AF214" s="2"/>
      <c r="AG214" s="2"/>
      <c r="AH214" s="11">
        <f t="shared" si="54"/>
        <v>0</v>
      </c>
      <c r="AI214" s="11"/>
      <c r="AJ214" s="11"/>
      <c r="AK214" s="2">
        <f t="shared" si="55"/>
        <v>0</v>
      </c>
      <c r="AL214" s="2"/>
      <c r="AM214" s="2"/>
      <c r="AN214" s="2"/>
      <c r="AO214" s="2"/>
      <c r="AP214" s="2"/>
      <c r="AQ214" s="2"/>
      <c r="AR214" s="2"/>
      <c r="AS214" s="2"/>
      <c r="AT214" s="2">
        <f t="shared" si="56"/>
        <v>0</v>
      </c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116"/>
      <c r="BQ214" s="117"/>
      <c r="BR214" s="117"/>
      <c r="BS214" s="117"/>
      <c r="BT214" s="117"/>
      <c r="BU214" s="117"/>
      <c r="BV214" s="117"/>
      <c r="BW214" s="2"/>
    </row>
    <row r="215" spans="1:75" s="13" customFormat="1" ht="20.45" customHeight="1" x14ac:dyDescent="0.3">
      <c r="A215" s="147">
        <v>115</v>
      </c>
      <c r="B215" s="2" t="s">
        <v>167</v>
      </c>
      <c r="C215" s="147" t="s">
        <v>416</v>
      </c>
      <c r="D215" s="147" t="s">
        <v>0</v>
      </c>
      <c r="E215" s="193" t="s">
        <v>189</v>
      </c>
      <c r="F215" s="147" t="s">
        <v>412</v>
      </c>
      <c r="G215" s="148">
        <v>24</v>
      </c>
      <c r="H215" s="149">
        <v>5</v>
      </c>
      <c r="I215" s="194" t="s">
        <v>469</v>
      </c>
      <c r="J215" s="194" t="s">
        <v>470</v>
      </c>
      <c r="K215" s="149">
        <v>5</v>
      </c>
      <c r="L215" s="194" t="s">
        <v>750</v>
      </c>
      <c r="M215" s="194" t="s">
        <v>751</v>
      </c>
      <c r="N215" s="147" t="s">
        <v>1211</v>
      </c>
      <c r="O215" s="147">
        <v>178</v>
      </c>
      <c r="P215" s="147" t="s">
        <v>1403</v>
      </c>
      <c r="Q215" s="147" t="s">
        <v>1217</v>
      </c>
      <c r="R215" s="147" t="s">
        <v>1445</v>
      </c>
      <c r="S215" s="147">
        <v>24</v>
      </c>
      <c r="T215" s="152">
        <v>4</v>
      </c>
      <c r="U215" s="194" t="s">
        <v>1446</v>
      </c>
      <c r="V215" s="194" t="s">
        <v>1447</v>
      </c>
      <c r="W215" s="148" t="s">
        <v>767</v>
      </c>
      <c r="X215" s="148" t="s">
        <v>770</v>
      </c>
      <c r="Y215" s="148" t="s">
        <v>2</v>
      </c>
      <c r="Z215" s="148" t="s">
        <v>199</v>
      </c>
      <c r="AA215" s="2">
        <f t="shared" si="53"/>
        <v>0</v>
      </c>
      <c r="AB215" s="2"/>
      <c r="AC215" s="2"/>
      <c r="AD215" s="2">
        <f t="shared" si="52"/>
        <v>0</v>
      </c>
      <c r="AE215" s="2"/>
      <c r="AF215" s="2"/>
      <c r="AG215" s="2"/>
      <c r="AH215" s="11">
        <f t="shared" si="54"/>
        <v>0</v>
      </c>
      <c r="AI215" s="11"/>
      <c r="AJ215" s="11"/>
      <c r="AK215" s="2">
        <f t="shared" si="55"/>
        <v>0</v>
      </c>
      <c r="AL215" s="2"/>
      <c r="AM215" s="2"/>
      <c r="AN215" s="2"/>
      <c r="AO215" s="2"/>
      <c r="AP215" s="2"/>
      <c r="AQ215" s="2"/>
      <c r="AR215" s="2"/>
      <c r="AS215" s="2"/>
      <c r="AT215" s="2">
        <f t="shared" si="56"/>
        <v>0</v>
      </c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116"/>
      <c r="BQ215" s="117"/>
      <c r="BR215" s="117"/>
      <c r="BS215" s="117"/>
      <c r="BT215" s="117"/>
      <c r="BU215" s="117"/>
      <c r="BV215" s="117"/>
      <c r="BW215" s="2"/>
    </row>
    <row r="216" spans="1:75" s="13" customFormat="1" ht="20.45" customHeight="1" x14ac:dyDescent="0.3">
      <c r="A216" s="147">
        <v>116</v>
      </c>
      <c r="B216" s="2" t="s">
        <v>167</v>
      </c>
      <c r="C216" s="147" t="s">
        <v>417</v>
      </c>
      <c r="D216" s="147" t="s">
        <v>0</v>
      </c>
      <c r="E216" s="193" t="s">
        <v>190</v>
      </c>
      <c r="F216" s="147" t="s">
        <v>412</v>
      </c>
      <c r="G216" s="148">
        <v>19</v>
      </c>
      <c r="H216" s="149">
        <v>3</v>
      </c>
      <c r="I216" s="194" t="s">
        <v>471</v>
      </c>
      <c r="J216" s="194" t="s">
        <v>472</v>
      </c>
      <c r="K216" s="149">
        <v>3</v>
      </c>
      <c r="L216" s="194" t="s">
        <v>752</v>
      </c>
      <c r="M216" s="194" t="s">
        <v>472</v>
      </c>
      <c r="N216" s="147" t="s">
        <v>1205</v>
      </c>
      <c r="O216" s="147">
        <v>187</v>
      </c>
      <c r="P216" s="147" t="s">
        <v>1365</v>
      </c>
      <c r="Q216" s="147" t="s">
        <v>1217</v>
      </c>
      <c r="R216" s="147" t="s">
        <v>1413</v>
      </c>
      <c r="S216" s="147">
        <v>19</v>
      </c>
      <c r="T216" s="152">
        <v>4</v>
      </c>
      <c r="U216" s="194" t="s">
        <v>1414</v>
      </c>
      <c r="V216" s="194" t="s">
        <v>1415</v>
      </c>
      <c r="W216" s="148" t="s">
        <v>765</v>
      </c>
      <c r="X216" s="148" t="s">
        <v>770</v>
      </c>
      <c r="Y216" s="148" t="s">
        <v>1</v>
      </c>
      <c r="Z216" s="148" t="s">
        <v>199</v>
      </c>
      <c r="AA216" s="2">
        <f t="shared" si="53"/>
        <v>0</v>
      </c>
      <c r="AB216" s="2"/>
      <c r="AC216" s="2"/>
      <c r="AD216" s="2">
        <f t="shared" si="52"/>
        <v>0</v>
      </c>
      <c r="AE216" s="2"/>
      <c r="AF216" s="2"/>
      <c r="AG216" s="2"/>
      <c r="AH216" s="11">
        <f t="shared" si="54"/>
        <v>0</v>
      </c>
      <c r="AI216" s="11"/>
      <c r="AJ216" s="11"/>
      <c r="AK216" s="2">
        <f t="shared" si="55"/>
        <v>0</v>
      </c>
      <c r="AL216" s="2"/>
      <c r="AM216" s="2"/>
      <c r="AN216" s="2"/>
      <c r="AO216" s="2"/>
      <c r="AP216" s="2"/>
      <c r="AQ216" s="2"/>
      <c r="AR216" s="2"/>
      <c r="AS216" s="2"/>
      <c r="AT216" s="2">
        <f t="shared" si="56"/>
        <v>0</v>
      </c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116"/>
      <c r="BQ216" s="117"/>
      <c r="BR216" s="117"/>
      <c r="BS216" s="117"/>
      <c r="BT216" s="117"/>
      <c r="BU216" s="117"/>
      <c r="BV216" s="117"/>
      <c r="BW216" s="2"/>
    </row>
    <row r="217" spans="1:75" s="13" customFormat="1" ht="20.45" customHeight="1" x14ac:dyDescent="0.3">
      <c r="A217" s="147">
        <v>117</v>
      </c>
      <c r="B217" s="2" t="s">
        <v>167</v>
      </c>
      <c r="C217" s="147" t="s">
        <v>417</v>
      </c>
      <c r="D217" s="147" t="s">
        <v>0</v>
      </c>
      <c r="E217" s="193" t="s">
        <v>191</v>
      </c>
      <c r="F217" s="147" t="s">
        <v>412</v>
      </c>
      <c r="G217" s="148">
        <v>17</v>
      </c>
      <c r="H217" s="149">
        <v>2.9</v>
      </c>
      <c r="I217" s="194" t="s">
        <v>473</v>
      </c>
      <c r="J217" s="194" t="s">
        <v>474</v>
      </c>
      <c r="K217" s="149">
        <v>3.2</v>
      </c>
      <c r="L217" s="194" t="s">
        <v>474</v>
      </c>
      <c r="M217" s="194" t="s">
        <v>753</v>
      </c>
      <c r="N217" s="241" t="s">
        <v>868</v>
      </c>
      <c r="O217" s="147">
        <v>186</v>
      </c>
      <c r="P217" s="147" t="s">
        <v>1365</v>
      </c>
      <c r="Q217" s="147" t="s">
        <v>1217</v>
      </c>
      <c r="R217" s="147" t="s">
        <v>1400</v>
      </c>
      <c r="S217" s="147">
        <v>17</v>
      </c>
      <c r="T217" s="152">
        <v>7</v>
      </c>
      <c r="U217" s="194" t="s">
        <v>1401</v>
      </c>
      <c r="V217" s="194" t="s">
        <v>1402</v>
      </c>
      <c r="W217" s="148" t="s">
        <v>765</v>
      </c>
      <c r="X217" s="148" t="s">
        <v>769</v>
      </c>
      <c r="Y217" s="148" t="s">
        <v>2</v>
      </c>
      <c r="Z217" s="148" t="s">
        <v>199</v>
      </c>
      <c r="AA217" s="2">
        <f t="shared" si="53"/>
        <v>0</v>
      </c>
      <c r="AB217" s="2"/>
      <c r="AC217" s="2"/>
      <c r="AD217" s="2">
        <f t="shared" si="52"/>
        <v>0</v>
      </c>
      <c r="AE217" s="2"/>
      <c r="AF217" s="2"/>
      <c r="AG217" s="2"/>
      <c r="AH217" s="11">
        <f t="shared" si="54"/>
        <v>0</v>
      </c>
      <c r="AI217" s="11"/>
      <c r="AJ217" s="11"/>
      <c r="AK217" s="2">
        <f t="shared" si="55"/>
        <v>0</v>
      </c>
      <c r="AL217" s="2"/>
      <c r="AM217" s="2"/>
      <c r="AN217" s="2"/>
      <c r="AO217" s="2"/>
      <c r="AP217" s="2"/>
      <c r="AQ217" s="2"/>
      <c r="AR217" s="2"/>
      <c r="AS217" s="2"/>
      <c r="AT217" s="2">
        <f t="shared" si="56"/>
        <v>0</v>
      </c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116"/>
      <c r="BQ217" s="117"/>
      <c r="BR217" s="117"/>
      <c r="BS217" s="117"/>
      <c r="BT217" s="117"/>
      <c r="BU217" s="117"/>
      <c r="BV217" s="117"/>
      <c r="BW217" s="2"/>
    </row>
    <row r="218" spans="1:75" s="13" customFormat="1" ht="20.45" customHeight="1" x14ac:dyDescent="0.3">
      <c r="A218" s="147">
        <v>118</v>
      </c>
      <c r="B218" s="2" t="s">
        <v>167</v>
      </c>
      <c r="C218" s="147" t="s">
        <v>417</v>
      </c>
      <c r="D218" s="147" t="s">
        <v>0</v>
      </c>
      <c r="E218" s="193" t="s">
        <v>192</v>
      </c>
      <c r="F218" s="147" t="s">
        <v>412</v>
      </c>
      <c r="G218" s="148">
        <v>2</v>
      </c>
      <c r="H218" s="149">
        <v>2</v>
      </c>
      <c r="I218" s="194" t="s">
        <v>475</v>
      </c>
      <c r="J218" s="194" t="s">
        <v>476</v>
      </c>
      <c r="K218" s="149">
        <v>1.7</v>
      </c>
      <c r="L218" s="194" t="s">
        <v>754</v>
      </c>
      <c r="M218" s="194" t="s">
        <v>755</v>
      </c>
      <c r="N218" s="147" t="s">
        <v>1211</v>
      </c>
      <c r="O218" s="147">
        <v>184</v>
      </c>
      <c r="P218" s="147" t="s">
        <v>1365</v>
      </c>
      <c r="Q218" s="147" t="s">
        <v>1217</v>
      </c>
      <c r="R218" s="147" t="s">
        <v>1369</v>
      </c>
      <c r="S218" s="147">
        <v>2</v>
      </c>
      <c r="T218" s="152">
        <v>2</v>
      </c>
      <c r="U218" s="194" t="s">
        <v>1370</v>
      </c>
      <c r="V218" s="194" t="s">
        <v>1371</v>
      </c>
      <c r="W218" s="148" t="s">
        <v>765</v>
      </c>
      <c r="X218" s="148" t="s">
        <v>769</v>
      </c>
      <c r="Y218" s="148" t="s">
        <v>2</v>
      </c>
      <c r="Z218" s="148" t="s">
        <v>199</v>
      </c>
      <c r="AA218" s="2">
        <f t="shared" si="53"/>
        <v>0</v>
      </c>
      <c r="AB218" s="2"/>
      <c r="AC218" s="2"/>
      <c r="AD218" s="2">
        <f t="shared" si="52"/>
        <v>0</v>
      </c>
      <c r="AE218" s="2"/>
      <c r="AF218" s="2"/>
      <c r="AG218" s="2"/>
      <c r="AH218" s="11">
        <f t="shared" si="54"/>
        <v>0</v>
      </c>
      <c r="AI218" s="11"/>
      <c r="AJ218" s="11"/>
      <c r="AK218" s="2">
        <f t="shared" si="55"/>
        <v>0</v>
      </c>
      <c r="AL218" s="2"/>
      <c r="AM218" s="2"/>
      <c r="AN218" s="2"/>
      <c r="AO218" s="2"/>
      <c r="AP218" s="2"/>
      <c r="AQ218" s="2"/>
      <c r="AR218" s="2"/>
      <c r="AS218" s="2"/>
      <c r="AT218" s="2">
        <f t="shared" si="56"/>
        <v>0</v>
      </c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116"/>
      <c r="BQ218" s="117"/>
      <c r="BR218" s="117"/>
      <c r="BS218" s="117"/>
      <c r="BT218" s="117"/>
      <c r="BU218" s="117"/>
      <c r="BV218" s="117"/>
      <c r="BW218" s="2"/>
    </row>
    <row r="219" spans="1:75" s="13" customFormat="1" ht="20.45" customHeight="1" x14ac:dyDescent="0.3">
      <c r="A219" s="147">
        <v>119</v>
      </c>
      <c r="B219" s="2" t="s">
        <v>167</v>
      </c>
      <c r="C219" s="147" t="s">
        <v>417</v>
      </c>
      <c r="D219" s="147" t="s">
        <v>0</v>
      </c>
      <c r="E219" s="193" t="s">
        <v>193</v>
      </c>
      <c r="F219" s="147" t="s">
        <v>412</v>
      </c>
      <c r="G219" s="148">
        <v>2</v>
      </c>
      <c r="H219" s="149">
        <v>1.2</v>
      </c>
      <c r="I219" s="194" t="s">
        <v>477</v>
      </c>
      <c r="J219" s="194" t="s">
        <v>478</v>
      </c>
      <c r="K219" s="149">
        <v>0.7</v>
      </c>
      <c r="L219" s="194" t="s">
        <v>477</v>
      </c>
      <c r="M219" s="194" t="s">
        <v>478</v>
      </c>
      <c r="N219" s="147" t="s">
        <v>1205</v>
      </c>
      <c r="O219" s="147">
        <v>183</v>
      </c>
      <c r="P219" s="147" t="s">
        <v>1365</v>
      </c>
      <c r="Q219" s="147" t="s">
        <v>1217</v>
      </c>
      <c r="R219" s="147" t="s">
        <v>1366</v>
      </c>
      <c r="S219" s="147">
        <v>2</v>
      </c>
      <c r="T219" s="152">
        <v>2</v>
      </c>
      <c r="U219" s="194" t="s">
        <v>1367</v>
      </c>
      <c r="V219" s="194" t="s">
        <v>1368</v>
      </c>
      <c r="W219" s="148" t="s">
        <v>765</v>
      </c>
      <c r="X219" s="148" t="s">
        <v>769</v>
      </c>
      <c r="Y219" s="148" t="s">
        <v>3</v>
      </c>
      <c r="Z219" s="148" t="s">
        <v>199</v>
      </c>
      <c r="AA219" s="2">
        <f t="shared" si="53"/>
        <v>0</v>
      </c>
      <c r="AB219" s="2"/>
      <c r="AC219" s="2"/>
      <c r="AD219" s="2">
        <f t="shared" si="52"/>
        <v>0</v>
      </c>
      <c r="AE219" s="2"/>
      <c r="AF219" s="2"/>
      <c r="AG219" s="2"/>
      <c r="AH219" s="11">
        <f t="shared" si="54"/>
        <v>0</v>
      </c>
      <c r="AI219" s="11"/>
      <c r="AJ219" s="11"/>
      <c r="AK219" s="2">
        <f t="shared" si="55"/>
        <v>0</v>
      </c>
      <c r="AL219" s="2"/>
      <c r="AM219" s="2"/>
      <c r="AN219" s="2"/>
      <c r="AO219" s="2"/>
      <c r="AP219" s="2"/>
      <c r="AQ219" s="2"/>
      <c r="AR219" s="2"/>
      <c r="AS219" s="2"/>
      <c r="AT219" s="2">
        <f t="shared" si="56"/>
        <v>0</v>
      </c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116"/>
      <c r="BQ219" s="117"/>
      <c r="BR219" s="117"/>
      <c r="BS219" s="117"/>
      <c r="BT219" s="117"/>
      <c r="BU219" s="117"/>
      <c r="BV219" s="117"/>
      <c r="BW219" s="2"/>
    </row>
    <row r="220" spans="1:75" s="13" customFormat="1" ht="20.45" customHeight="1" x14ac:dyDescent="0.3">
      <c r="A220" s="147">
        <v>120</v>
      </c>
      <c r="B220" s="2" t="s">
        <v>167</v>
      </c>
      <c r="C220" s="147" t="s">
        <v>417</v>
      </c>
      <c r="D220" s="147" t="s">
        <v>0</v>
      </c>
      <c r="E220" s="193" t="s">
        <v>194</v>
      </c>
      <c r="F220" s="147" t="s">
        <v>413</v>
      </c>
      <c r="G220" s="148">
        <v>19</v>
      </c>
      <c r="H220" s="149">
        <v>1</v>
      </c>
      <c r="I220" s="194" t="s">
        <v>479</v>
      </c>
      <c r="J220" s="194" t="s">
        <v>480</v>
      </c>
      <c r="K220" s="149">
        <v>1</v>
      </c>
      <c r="L220" s="194" t="s">
        <v>756</v>
      </c>
      <c r="M220" s="194" t="s">
        <v>757</v>
      </c>
      <c r="N220" s="147" t="s">
        <v>1205</v>
      </c>
      <c r="O220" s="147">
        <v>189</v>
      </c>
      <c r="P220" s="147" t="s">
        <v>1365</v>
      </c>
      <c r="Q220" s="147" t="s">
        <v>1217</v>
      </c>
      <c r="R220" s="147" t="s">
        <v>1471</v>
      </c>
      <c r="S220" s="147">
        <v>29</v>
      </c>
      <c r="T220" s="152">
        <v>2</v>
      </c>
      <c r="U220" s="194" t="s">
        <v>1472</v>
      </c>
      <c r="V220" s="194" t="s">
        <v>1473</v>
      </c>
      <c r="W220" s="148" t="s">
        <v>765</v>
      </c>
      <c r="X220" s="148" t="s">
        <v>769</v>
      </c>
      <c r="Y220" s="148" t="s">
        <v>3</v>
      </c>
      <c r="Z220" s="148" t="s">
        <v>199</v>
      </c>
      <c r="AA220" s="2">
        <f t="shared" si="53"/>
        <v>0</v>
      </c>
      <c r="AB220" s="2"/>
      <c r="AC220" s="2"/>
      <c r="AD220" s="2">
        <f t="shared" si="52"/>
        <v>0</v>
      </c>
      <c r="AE220" s="2"/>
      <c r="AF220" s="2"/>
      <c r="AG220" s="2"/>
      <c r="AH220" s="11">
        <f t="shared" si="54"/>
        <v>0</v>
      </c>
      <c r="AI220" s="11"/>
      <c r="AJ220" s="11"/>
      <c r="AK220" s="2">
        <f t="shared" si="55"/>
        <v>0</v>
      </c>
      <c r="AL220" s="2"/>
      <c r="AM220" s="2"/>
      <c r="AN220" s="2"/>
      <c r="AO220" s="2"/>
      <c r="AP220" s="2"/>
      <c r="AQ220" s="2"/>
      <c r="AR220" s="2"/>
      <c r="AS220" s="2"/>
      <c r="AT220" s="2">
        <f t="shared" si="56"/>
        <v>0</v>
      </c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116"/>
      <c r="BQ220" s="117"/>
      <c r="BR220" s="117"/>
      <c r="BS220" s="117"/>
      <c r="BT220" s="117"/>
      <c r="BU220" s="117"/>
      <c r="BV220" s="117"/>
      <c r="BW220" s="2"/>
    </row>
    <row r="221" spans="1:75" s="97" customFormat="1" ht="20.45" customHeight="1" x14ac:dyDescent="0.3">
      <c r="A221" s="90">
        <v>173</v>
      </c>
      <c r="B221" s="89" t="s">
        <v>167</v>
      </c>
      <c r="C221" s="89" t="s">
        <v>586</v>
      </c>
      <c r="D221" s="90" t="s">
        <v>849</v>
      </c>
      <c r="E221" s="201" t="s">
        <v>850</v>
      </c>
      <c r="F221" s="90" t="s">
        <v>412</v>
      </c>
      <c r="G221" s="91">
        <v>30</v>
      </c>
      <c r="H221" s="154">
        <v>5</v>
      </c>
      <c r="I221" s="202" t="s">
        <v>588</v>
      </c>
      <c r="J221" s="202" t="s">
        <v>589</v>
      </c>
      <c r="K221" s="154">
        <v>5</v>
      </c>
      <c r="L221" s="202" t="s">
        <v>758</v>
      </c>
      <c r="M221" s="202" t="s">
        <v>759</v>
      </c>
      <c r="N221" s="90" t="s">
        <v>1211</v>
      </c>
      <c r="O221" s="90">
        <v>193</v>
      </c>
      <c r="P221" s="90" t="s">
        <v>1866</v>
      </c>
      <c r="Q221" s="90" t="s">
        <v>1252</v>
      </c>
      <c r="R221" s="90" t="s">
        <v>1477</v>
      </c>
      <c r="S221" s="90">
        <v>30</v>
      </c>
      <c r="T221" s="156">
        <v>16</v>
      </c>
      <c r="U221" s="202" t="s">
        <v>1478</v>
      </c>
      <c r="V221" s="202" t="s">
        <v>1479</v>
      </c>
      <c r="W221" s="91" t="s">
        <v>767</v>
      </c>
      <c r="X221" s="91" t="s">
        <v>768</v>
      </c>
      <c r="Y221" s="91" t="s">
        <v>851</v>
      </c>
      <c r="Z221" s="91" t="s">
        <v>199</v>
      </c>
      <c r="AA221" s="89">
        <f t="shared" si="53"/>
        <v>0</v>
      </c>
      <c r="AB221" s="89"/>
      <c r="AC221" s="2"/>
      <c r="AD221" s="2">
        <f t="shared" si="52"/>
        <v>0</v>
      </c>
      <c r="AE221" s="89"/>
      <c r="AF221" s="89"/>
      <c r="AG221" s="89"/>
      <c r="AH221" s="89">
        <f t="shared" si="54"/>
        <v>0</v>
      </c>
      <c r="AI221" s="89"/>
      <c r="AJ221" s="89"/>
      <c r="AK221" s="89">
        <f t="shared" si="55"/>
        <v>0</v>
      </c>
      <c r="AL221" s="89"/>
      <c r="AM221" s="89"/>
      <c r="AN221" s="89"/>
      <c r="AO221" s="89"/>
      <c r="AP221" s="89"/>
      <c r="AQ221" s="89"/>
      <c r="AR221" s="89"/>
      <c r="AS221" s="89"/>
      <c r="AT221" s="89">
        <f t="shared" si="56"/>
        <v>0</v>
      </c>
      <c r="AU221" s="89"/>
      <c r="AV221" s="89"/>
      <c r="AW221" s="89"/>
      <c r="AX221" s="89"/>
      <c r="AY221" s="89"/>
      <c r="AZ221" s="89"/>
      <c r="BA221" s="89"/>
      <c r="BB221" s="89"/>
      <c r="BC221" s="89"/>
      <c r="BD221" s="89"/>
      <c r="BE221" s="89"/>
      <c r="BF221" s="89"/>
      <c r="BG221" s="89"/>
      <c r="BH221" s="89"/>
      <c r="BI221" s="89"/>
      <c r="BJ221" s="89"/>
      <c r="BK221" s="89"/>
      <c r="BL221" s="89"/>
      <c r="BM221" s="89"/>
      <c r="BN221" s="89"/>
      <c r="BO221" s="89"/>
      <c r="BP221" s="95"/>
      <c r="BQ221" s="96">
        <v>1</v>
      </c>
      <c r="BR221" s="96"/>
      <c r="BS221" s="96"/>
      <c r="BT221" s="96"/>
      <c r="BU221" s="96"/>
      <c r="BV221" s="96"/>
      <c r="BW221" s="89" t="s">
        <v>1733</v>
      </c>
    </row>
    <row r="222" spans="1:75" s="13" customFormat="1" ht="20.45" customHeight="1" x14ac:dyDescent="0.3">
      <c r="A222" s="147">
        <v>174</v>
      </c>
      <c r="B222" s="2" t="s">
        <v>167</v>
      </c>
      <c r="C222" s="2" t="s">
        <v>586</v>
      </c>
      <c r="D222" s="147" t="s">
        <v>55</v>
      </c>
      <c r="E222" s="193" t="s">
        <v>195</v>
      </c>
      <c r="F222" s="147" t="s">
        <v>412</v>
      </c>
      <c r="G222" s="148">
        <v>13</v>
      </c>
      <c r="H222" s="149">
        <v>10</v>
      </c>
      <c r="I222" s="194" t="s">
        <v>590</v>
      </c>
      <c r="J222" s="194" t="s">
        <v>591</v>
      </c>
      <c r="K222" s="149">
        <v>11.5</v>
      </c>
      <c r="L222" s="194" t="s">
        <v>760</v>
      </c>
      <c r="M222" s="194" t="s">
        <v>591</v>
      </c>
      <c r="N222" s="147" t="s">
        <v>1205</v>
      </c>
      <c r="O222" s="147">
        <v>191</v>
      </c>
      <c r="P222" s="147" t="s">
        <v>1866</v>
      </c>
      <c r="Q222" s="147" t="s">
        <v>1252</v>
      </c>
      <c r="R222" s="147" t="s">
        <v>1376</v>
      </c>
      <c r="S222" s="147">
        <v>13</v>
      </c>
      <c r="T222" s="152">
        <v>11</v>
      </c>
      <c r="U222" s="194" t="s">
        <v>1377</v>
      </c>
      <c r="V222" s="194" t="s">
        <v>1378</v>
      </c>
      <c r="W222" s="148" t="s">
        <v>767</v>
      </c>
      <c r="X222" s="148" t="s">
        <v>771</v>
      </c>
      <c r="Y222" s="148" t="s">
        <v>2</v>
      </c>
      <c r="Z222" s="148" t="s">
        <v>199</v>
      </c>
      <c r="AA222" s="2">
        <f t="shared" si="53"/>
        <v>0</v>
      </c>
      <c r="AB222" s="2"/>
      <c r="AC222" s="2"/>
      <c r="AD222" s="2">
        <f t="shared" si="52"/>
        <v>0</v>
      </c>
      <c r="AE222" s="2"/>
      <c r="AF222" s="2"/>
      <c r="AG222" s="2"/>
      <c r="AH222" s="11">
        <f t="shared" si="54"/>
        <v>0</v>
      </c>
      <c r="AI222" s="11"/>
      <c r="AJ222" s="11"/>
      <c r="AK222" s="2">
        <f t="shared" si="55"/>
        <v>0</v>
      </c>
      <c r="AL222" s="2"/>
      <c r="AM222" s="2"/>
      <c r="AN222" s="2"/>
      <c r="AO222" s="2"/>
      <c r="AP222" s="2"/>
      <c r="AQ222" s="2"/>
      <c r="AR222" s="2"/>
      <c r="AS222" s="2"/>
      <c r="AT222" s="2">
        <f t="shared" si="56"/>
        <v>0</v>
      </c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116"/>
      <c r="BQ222" s="117"/>
      <c r="BR222" s="117"/>
      <c r="BS222" s="117"/>
      <c r="BT222" s="117"/>
      <c r="BU222" s="117"/>
      <c r="BV222" s="117"/>
      <c r="BW222" s="2"/>
    </row>
    <row r="223" spans="1:75" s="13" customFormat="1" ht="20.45" customHeight="1" x14ac:dyDescent="0.3">
      <c r="A223" s="147">
        <v>175</v>
      </c>
      <c r="B223" s="2" t="s">
        <v>167</v>
      </c>
      <c r="C223" s="2" t="s">
        <v>586</v>
      </c>
      <c r="D223" s="147" t="s">
        <v>55</v>
      </c>
      <c r="E223" s="193" t="s">
        <v>196</v>
      </c>
      <c r="F223" s="147" t="s">
        <v>412</v>
      </c>
      <c r="G223" s="148">
        <v>37</v>
      </c>
      <c r="H223" s="149">
        <v>1</v>
      </c>
      <c r="I223" s="194" t="s">
        <v>592</v>
      </c>
      <c r="J223" s="194" t="s">
        <v>593</v>
      </c>
      <c r="K223" s="149">
        <v>1.2</v>
      </c>
      <c r="L223" s="194" t="s">
        <v>761</v>
      </c>
      <c r="M223" s="194" t="s">
        <v>762</v>
      </c>
      <c r="N223" s="147" t="s">
        <v>1205</v>
      </c>
      <c r="O223" s="147">
        <v>194</v>
      </c>
      <c r="P223" s="147" t="s">
        <v>1866</v>
      </c>
      <c r="Q223" s="147" t="s">
        <v>1252</v>
      </c>
      <c r="R223" s="147" t="s">
        <v>1483</v>
      </c>
      <c r="S223" s="147">
        <v>37</v>
      </c>
      <c r="T223" s="152">
        <v>1</v>
      </c>
      <c r="U223" s="194" t="s">
        <v>1484</v>
      </c>
      <c r="V223" s="194" t="s">
        <v>1485</v>
      </c>
      <c r="W223" s="148" t="s">
        <v>767</v>
      </c>
      <c r="X223" s="148" t="s">
        <v>770</v>
      </c>
      <c r="Y223" s="148" t="s">
        <v>2</v>
      </c>
      <c r="Z223" s="148" t="s">
        <v>199</v>
      </c>
      <c r="AA223" s="2">
        <f t="shared" si="53"/>
        <v>0</v>
      </c>
      <c r="AB223" s="2"/>
      <c r="AC223" s="2"/>
      <c r="AD223" s="2">
        <f t="shared" si="52"/>
        <v>0</v>
      </c>
      <c r="AE223" s="2"/>
      <c r="AF223" s="2"/>
      <c r="AG223" s="2"/>
      <c r="AH223" s="11">
        <f t="shared" si="54"/>
        <v>0</v>
      </c>
      <c r="AI223" s="11"/>
      <c r="AJ223" s="11"/>
      <c r="AK223" s="2">
        <f t="shared" si="55"/>
        <v>0</v>
      </c>
      <c r="AL223" s="2"/>
      <c r="AM223" s="2"/>
      <c r="AN223" s="2"/>
      <c r="AO223" s="2"/>
      <c r="AP223" s="2"/>
      <c r="AQ223" s="2"/>
      <c r="AR223" s="2"/>
      <c r="AS223" s="2"/>
      <c r="AT223" s="2">
        <f t="shared" si="56"/>
        <v>0</v>
      </c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116"/>
      <c r="BQ223" s="117"/>
      <c r="BR223" s="117"/>
      <c r="BS223" s="117"/>
      <c r="BT223" s="117"/>
      <c r="BU223" s="117"/>
      <c r="BV223" s="117"/>
      <c r="BW223" s="2"/>
    </row>
    <row r="224" spans="1:75" s="13" customFormat="1" ht="20.45" customHeight="1" x14ac:dyDescent="0.3">
      <c r="A224" s="147">
        <v>176</v>
      </c>
      <c r="B224" s="2" t="s">
        <v>167</v>
      </c>
      <c r="C224" s="2" t="s">
        <v>587</v>
      </c>
      <c r="D224" s="147" t="s">
        <v>55</v>
      </c>
      <c r="E224" s="193" t="s">
        <v>197</v>
      </c>
      <c r="F224" s="147" t="s">
        <v>412</v>
      </c>
      <c r="G224" s="148">
        <v>22</v>
      </c>
      <c r="H224" s="149">
        <v>4</v>
      </c>
      <c r="I224" s="194" t="s">
        <v>594</v>
      </c>
      <c r="J224" s="194" t="s">
        <v>595</v>
      </c>
      <c r="K224" s="149">
        <v>4</v>
      </c>
      <c r="L224" s="194" t="s">
        <v>763</v>
      </c>
      <c r="M224" s="194" t="s">
        <v>764</v>
      </c>
      <c r="N224" s="147" t="s">
        <v>1205</v>
      </c>
      <c r="O224" s="147">
        <v>196</v>
      </c>
      <c r="P224" s="147" t="s">
        <v>1372</v>
      </c>
      <c r="Q224" s="147" t="s">
        <v>1252</v>
      </c>
      <c r="R224" s="147" t="s">
        <v>1433</v>
      </c>
      <c r="S224" s="147">
        <v>22</v>
      </c>
      <c r="T224" s="152">
        <v>4</v>
      </c>
      <c r="U224" s="194" t="s">
        <v>1434</v>
      </c>
      <c r="V224" s="194" t="s">
        <v>1435</v>
      </c>
      <c r="W224" s="148" t="s">
        <v>767</v>
      </c>
      <c r="X224" s="148" t="s">
        <v>770</v>
      </c>
      <c r="Y224" s="148" t="s">
        <v>2</v>
      </c>
      <c r="Z224" s="148" t="s">
        <v>199</v>
      </c>
      <c r="AA224" s="68" t="s">
        <v>1834</v>
      </c>
      <c r="AB224" s="69" t="s">
        <v>1835</v>
      </c>
      <c r="AC224" s="2"/>
      <c r="AD224" s="2">
        <f t="shared" si="52"/>
        <v>0</v>
      </c>
      <c r="AE224" s="2"/>
      <c r="AF224" s="2"/>
      <c r="AG224" s="2"/>
      <c r="AH224" s="11">
        <f t="shared" si="54"/>
        <v>0</v>
      </c>
      <c r="AI224" s="11"/>
      <c r="AJ224" s="11"/>
      <c r="AK224" s="2">
        <f t="shared" si="55"/>
        <v>0</v>
      </c>
      <c r="AL224" s="2"/>
      <c r="AM224" s="2"/>
      <c r="AN224" s="2"/>
      <c r="AO224" s="2"/>
      <c r="AP224" s="2"/>
      <c r="AQ224" s="2"/>
      <c r="AR224" s="2"/>
      <c r="AS224" s="2"/>
      <c r="AT224" s="2">
        <f t="shared" si="56"/>
        <v>0</v>
      </c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116"/>
      <c r="BQ224" s="117"/>
      <c r="BR224" s="117"/>
      <c r="BS224" s="117"/>
      <c r="BT224" s="117"/>
      <c r="BU224" s="117"/>
      <c r="BV224" s="117"/>
      <c r="BW224" s="2"/>
    </row>
    <row r="225" spans="1:76" s="30" customFormat="1" ht="20.45" customHeight="1" x14ac:dyDescent="0.3">
      <c r="A225" s="270" t="s">
        <v>205</v>
      </c>
      <c r="B225" s="271"/>
      <c r="C225" s="272"/>
      <c r="D225" s="31" t="s">
        <v>0</v>
      </c>
      <c r="E225" s="32">
        <f>COUNTIF(D193:D224,"일반국도")</f>
        <v>28</v>
      </c>
      <c r="F225" s="32"/>
      <c r="G225" s="32"/>
      <c r="H225" s="49">
        <f>SUMIF($D193:$D224,"일반국도",H193:H224)</f>
        <v>69.400000000000006</v>
      </c>
      <c r="I225" s="33"/>
      <c r="J225" s="33"/>
      <c r="K225" s="49">
        <f>SUMIF($D193:$D224,"일반국도",K193:K224)</f>
        <v>71.100000000000009</v>
      </c>
      <c r="L225" s="33"/>
      <c r="M225" s="33"/>
      <c r="N225" s="34"/>
      <c r="O225" s="34"/>
      <c r="P225" s="34"/>
      <c r="Q225" s="34"/>
      <c r="R225" s="32">
        <f>COUNTIF(Q176:Q224,"일반국도")</f>
        <v>41</v>
      </c>
      <c r="S225" s="34"/>
      <c r="T225" s="49">
        <f>SUMIF($Q176:$Q224,"일반국도",T176:T224)</f>
        <v>127</v>
      </c>
      <c r="U225" s="33"/>
      <c r="V225" s="55" t="s">
        <v>1766</v>
      </c>
      <c r="W225" s="35"/>
      <c r="X225" s="35"/>
      <c r="Y225" s="32">
        <f>COUNTIF($Y$176:$Y$224,"A")</f>
        <v>12</v>
      </c>
      <c r="Z225" s="32">
        <f>COUNTIF($Z$176:$Z$224,"A")</f>
        <v>0</v>
      </c>
      <c r="AA225" s="49">
        <f>SUMIF($Z176:$Z224,"A",T176:T224)</f>
        <v>0</v>
      </c>
      <c r="AB225" s="49">
        <f>SUMIF($Y176:$Y224,"A",K176:K224)</f>
        <v>21.7</v>
      </c>
      <c r="AC225" s="66"/>
      <c r="AD225" s="37">
        <f t="shared" ref="AD225:BP225" si="57">SUMIF($Q176:$Q224,"일반국도",AD176:AD224)</f>
        <v>0</v>
      </c>
      <c r="AE225" s="37">
        <f t="shared" si="57"/>
        <v>0</v>
      </c>
      <c r="AF225" s="37">
        <f t="shared" si="57"/>
        <v>0</v>
      </c>
      <c r="AG225" s="37">
        <f t="shared" si="57"/>
        <v>0</v>
      </c>
      <c r="AH225" s="37">
        <f t="shared" si="57"/>
        <v>0</v>
      </c>
      <c r="AI225" s="37">
        <f t="shared" si="57"/>
        <v>0</v>
      </c>
      <c r="AJ225" s="37">
        <f t="shared" si="57"/>
        <v>0</v>
      </c>
      <c r="AK225" s="37">
        <f t="shared" si="57"/>
        <v>0</v>
      </c>
      <c r="AL225" s="37">
        <f t="shared" si="57"/>
        <v>0</v>
      </c>
      <c r="AM225" s="37">
        <f t="shared" si="57"/>
        <v>0</v>
      </c>
      <c r="AN225" s="37">
        <f t="shared" si="57"/>
        <v>0</v>
      </c>
      <c r="AO225" s="37">
        <f t="shared" si="57"/>
        <v>0</v>
      </c>
      <c r="AP225" s="37">
        <f t="shared" si="57"/>
        <v>0</v>
      </c>
      <c r="AQ225" s="37">
        <f t="shared" si="57"/>
        <v>0</v>
      </c>
      <c r="AR225" s="37">
        <f t="shared" si="57"/>
        <v>0</v>
      </c>
      <c r="AS225" s="37">
        <f t="shared" si="57"/>
        <v>0</v>
      </c>
      <c r="AT225" s="37">
        <f t="shared" si="57"/>
        <v>0</v>
      </c>
      <c r="AU225" s="37">
        <f t="shared" si="57"/>
        <v>0</v>
      </c>
      <c r="AV225" s="37">
        <f t="shared" si="57"/>
        <v>0</v>
      </c>
      <c r="AW225" s="37">
        <f t="shared" si="57"/>
        <v>0</v>
      </c>
      <c r="AX225" s="37">
        <f t="shared" si="57"/>
        <v>0</v>
      </c>
      <c r="AY225" s="37">
        <f t="shared" si="57"/>
        <v>0</v>
      </c>
      <c r="AZ225" s="37">
        <f t="shared" si="57"/>
        <v>0</v>
      </c>
      <c r="BA225" s="37">
        <f t="shared" si="57"/>
        <v>0</v>
      </c>
      <c r="BB225" s="37">
        <f t="shared" si="57"/>
        <v>0</v>
      </c>
      <c r="BC225" s="37">
        <f t="shared" si="57"/>
        <v>0</v>
      </c>
      <c r="BD225" s="37">
        <f t="shared" si="57"/>
        <v>0</v>
      </c>
      <c r="BE225" s="37">
        <f t="shared" si="57"/>
        <v>0</v>
      </c>
      <c r="BF225" s="37">
        <f t="shared" si="57"/>
        <v>0</v>
      </c>
      <c r="BG225" s="37">
        <f t="shared" si="57"/>
        <v>0</v>
      </c>
      <c r="BH225" s="37">
        <f t="shared" si="57"/>
        <v>0</v>
      </c>
      <c r="BI225" s="37">
        <f t="shared" si="57"/>
        <v>0</v>
      </c>
      <c r="BJ225" s="37">
        <f t="shared" si="57"/>
        <v>0</v>
      </c>
      <c r="BK225" s="37">
        <f t="shared" si="57"/>
        <v>0</v>
      </c>
      <c r="BL225" s="37">
        <f t="shared" si="57"/>
        <v>0</v>
      </c>
      <c r="BM225" s="37">
        <f t="shared" si="57"/>
        <v>0</v>
      </c>
      <c r="BN225" s="37">
        <f t="shared" si="57"/>
        <v>0</v>
      </c>
      <c r="BO225" s="37">
        <f t="shared" si="57"/>
        <v>0</v>
      </c>
      <c r="BP225" s="37">
        <f t="shared" si="57"/>
        <v>0</v>
      </c>
      <c r="BQ225" s="38">
        <f>SUMIF($D176:$D224,"일반국도",BQ176:BQ224)</f>
        <v>1</v>
      </c>
      <c r="BR225" s="37">
        <f>SUMIF($Q176:$Q224,"일반국도",BR176:BR224)</f>
        <v>0</v>
      </c>
      <c r="BS225" s="37">
        <f>SUMIF($D176:$D224,"일반국도",BS176:BS224)</f>
        <v>2</v>
      </c>
      <c r="BT225" s="37">
        <f>SUMIF($Q176:$Q224,"일반국도",BT176:BT224)</f>
        <v>0</v>
      </c>
      <c r="BU225" s="37">
        <f>SUMIF($D176:$D224,"일반국도",BU176:BU224)</f>
        <v>0</v>
      </c>
      <c r="BV225" s="37">
        <f>SUMIF($Q176:$Q224,"일반국도",BV176:BV224)</f>
        <v>0</v>
      </c>
      <c r="BW225" s="280"/>
      <c r="BX225" s="39"/>
    </row>
    <row r="226" spans="1:76" s="30" customFormat="1" ht="20.45" customHeight="1" x14ac:dyDescent="0.3">
      <c r="A226" s="273"/>
      <c r="B226" s="274"/>
      <c r="C226" s="275"/>
      <c r="D226" s="31" t="s">
        <v>842</v>
      </c>
      <c r="E226" s="32">
        <f>COUNTIF(D193:D224,"위임국도")</f>
        <v>4</v>
      </c>
      <c r="F226" s="32"/>
      <c r="G226" s="32"/>
      <c r="H226" s="49">
        <f>SUMIF($D193:$D224,"위임국도",H193:H224)</f>
        <v>20</v>
      </c>
      <c r="I226" s="33"/>
      <c r="J226" s="33"/>
      <c r="K226" s="49">
        <f>SUMIF($D193:$D224,"위임국도",K193:K224)</f>
        <v>21.7</v>
      </c>
      <c r="L226" s="33"/>
      <c r="M226" s="33"/>
      <c r="N226" s="34"/>
      <c r="O226" s="34"/>
      <c r="P226" s="34"/>
      <c r="Q226" s="34"/>
      <c r="R226" s="32">
        <f>COUNTIF(Q176:Q224,"위임국도")</f>
        <v>8</v>
      </c>
      <c r="S226" s="34"/>
      <c r="T226" s="49">
        <f>SUMIF($Q176:$Q224,"위임국도",T176:T224)</f>
        <v>48</v>
      </c>
      <c r="U226" s="33"/>
      <c r="V226" s="55" t="s">
        <v>1767</v>
      </c>
      <c r="W226" s="35"/>
      <c r="X226" s="35"/>
      <c r="Y226" s="32">
        <f>COUNTIF($Y$176:$Y$224,"B")</f>
        <v>9</v>
      </c>
      <c r="Z226" s="32">
        <f>COUNTIF($Z$176:$Z$224,"B")</f>
        <v>2</v>
      </c>
      <c r="AA226" s="49">
        <f>SUMIF($Z176:$Z224,"B",T176:T224)</f>
        <v>7</v>
      </c>
      <c r="AB226" s="49">
        <f>SUMIF($Y176:$Y224,"B",K176:K224)</f>
        <v>28</v>
      </c>
      <c r="AC226" s="66"/>
      <c r="AD226" s="37">
        <f t="shared" ref="AD226:BP226" si="58">SUMIF($Q176:$Q224,"위임국도",AD176:AD224)</f>
        <v>0</v>
      </c>
      <c r="AE226" s="37">
        <f t="shared" si="58"/>
        <v>0</v>
      </c>
      <c r="AF226" s="37">
        <f t="shared" si="58"/>
        <v>0</v>
      </c>
      <c r="AG226" s="37">
        <f t="shared" si="58"/>
        <v>0</v>
      </c>
      <c r="AH226" s="37">
        <f t="shared" si="58"/>
        <v>0</v>
      </c>
      <c r="AI226" s="37">
        <f t="shared" si="58"/>
        <v>0</v>
      </c>
      <c r="AJ226" s="37">
        <f t="shared" si="58"/>
        <v>0</v>
      </c>
      <c r="AK226" s="37">
        <f t="shared" si="58"/>
        <v>0</v>
      </c>
      <c r="AL226" s="37">
        <f t="shared" si="58"/>
        <v>0</v>
      </c>
      <c r="AM226" s="37">
        <f t="shared" si="58"/>
        <v>0</v>
      </c>
      <c r="AN226" s="37">
        <f t="shared" si="58"/>
        <v>0</v>
      </c>
      <c r="AO226" s="37">
        <f t="shared" si="58"/>
        <v>0</v>
      </c>
      <c r="AP226" s="37">
        <f t="shared" si="58"/>
        <v>0</v>
      </c>
      <c r="AQ226" s="37">
        <f t="shared" si="58"/>
        <v>0</v>
      </c>
      <c r="AR226" s="37">
        <f t="shared" si="58"/>
        <v>0</v>
      </c>
      <c r="AS226" s="37">
        <f t="shared" si="58"/>
        <v>0</v>
      </c>
      <c r="AT226" s="37">
        <f t="shared" si="58"/>
        <v>0</v>
      </c>
      <c r="AU226" s="37">
        <f t="shared" si="58"/>
        <v>0</v>
      </c>
      <c r="AV226" s="37">
        <f t="shared" si="58"/>
        <v>0</v>
      </c>
      <c r="AW226" s="37">
        <f t="shared" si="58"/>
        <v>0</v>
      </c>
      <c r="AX226" s="37">
        <f t="shared" si="58"/>
        <v>0</v>
      </c>
      <c r="AY226" s="37">
        <f t="shared" si="58"/>
        <v>0</v>
      </c>
      <c r="AZ226" s="37">
        <f t="shared" si="58"/>
        <v>0</v>
      </c>
      <c r="BA226" s="37">
        <f t="shared" si="58"/>
        <v>0</v>
      </c>
      <c r="BB226" s="37">
        <f t="shared" si="58"/>
        <v>0</v>
      </c>
      <c r="BC226" s="37">
        <f t="shared" si="58"/>
        <v>0</v>
      </c>
      <c r="BD226" s="37">
        <f t="shared" si="58"/>
        <v>0</v>
      </c>
      <c r="BE226" s="37">
        <f t="shared" si="58"/>
        <v>0</v>
      </c>
      <c r="BF226" s="37">
        <f t="shared" si="58"/>
        <v>0</v>
      </c>
      <c r="BG226" s="37">
        <f t="shared" si="58"/>
        <v>0</v>
      </c>
      <c r="BH226" s="37">
        <f t="shared" si="58"/>
        <v>0</v>
      </c>
      <c r="BI226" s="37">
        <f t="shared" si="58"/>
        <v>0</v>
      </c>
      <c r="BJ226" s="37">
        <f t="shared" si="58"/>
        <v>0</v>
      </c>
      <c r="BK226" s="37">
        <f t="shared" si="58"/>
        <v>0</v>
      </c>
      <c r="BL226" s="37">
        <f t="shared" si="58"/>
        <v>0</v>
      </c>
      <c r="BM226" s="37">
        <f t="shared" si="58"/>
        <v>0</v>
      </c>
      <c r="BN226" s="37">
        <f t="shared" si="58"/>
        <v>0</v>
      </c>
      <c r="BO226" s="37">
        <f t="shared" si="58"/>
        <v>0</v>
      </c>
      <c r="BP226" s="37">
        <f t="shared" si="58"/>
        <v>0</v>
      </c>
      <c r="BQ226" s="38">
        <f>SUMIF($D176:$D224,"위임국도",BQ176:BQ224)</f>
        <v>1</v>
      </c>
      <c r="BR226" s="37">
        <f>SUMIF($Q176:$Q224,"위임국도",BR176:BR224)</f>
        <v>0</v>
      </c>
      <c r="BS226" s="37">
        <f>SUMIF($D176:$D224,"위임국도",BS176:BS224)</f>
        <v>0</v>
      </c>
      <c r="BT226" s="37">
        <f>SUMIF($Q176:$Q224,"위임국도",BT176:BT224)</f>
        <v>0</v>
      </c>
      <c r="BU226" s="37">
        <f>SUMIF($D176:$D224,"위임국도",BU176:BU224)</f>
        <v>0</v>
      </c>
      <c r="BV226" s="37">
        <f>SUMIF($Q176:$Q224,"위임국도",BV176:BV224)</f>
        <v>0</v>
      </c>
      <c r="BW226" s="280"/>
      <c r="BX226" s="39"/>
    </row>
    <row r="227" spans="1:76" s="30" customFormat="1" ht="20.45" customHeight="1" x14ac:dyDescent="0.3">
      <c r="A227" s="276"/>
      <c r="B227" s="277"/>
      <c r="C227" s="278"/>
      <c r="D227" s="31" t="s">
        <v>843</v>
      </c>
      <c r="E227" s="32">
        <f>SUM(E225:E226)</f>
        <v>32</v>
      </c>
      <c r="F227" s="32"/>
      <c r="G227" s="32"/>
      <c r="H227" s="49">
        <f>SUM(H225:H226)</f>
        <v>89.4</v>
      </c>
      <c r="I227" s="33"/>
      <c r="J227" s="33"/>
      <c r="K227" s="49">
        <f>SUM(K225:K226)</f>
        <v>92.800000000000011</v>
      </c>
      <c r="L227" s="33"/>
      <c r="M227" s="33"/>
      <c r="N227" s="34"/>
      <c r="O227" s="34"/>
      <c r="P227" s="34"/>
      <c r="Q227" s="34"/>
      <c r="R227" s="32">
        <f>SUM(R225:R226)</f>
        <v>49</v>
      </c>
      <c r="S227" s="34"/>
      <c r="T227" s="49">
        <f>SUM(T225:T226)</f>
        <v>175</v>
      </c>
      <c r="U227" s="33"/>
      <c r="V227" s="55" t="s">
        <v>1768</v>
      </c>
      <c r="W227" s="35"/>
      <c r="X227" s="35"/>
      <c r="Y227" s="32">
        <f>COUNTIF($Y$176:$Y$224,"C")</f>
        <v>11</v>
      </c>
      <c r="Z227" s="32">
        <f>COUNTIF($Z$176:$Z$224,"C")</f>
        <v>47</v>
      </c>
      <c r="AA227" s="49">
        <f>SUMIF($Z176:$Z224,"C",T176:T224)</f>
        <v>168</v>
      </c>
      <c r="AB227" s="49">
        <f>SUMIF($Y176:$Y224,"C",K176:K224)</f>
        <v>43.1</v>
      </c>
      <c r="AC227" s="66"/>
      <c r="AD227" s="37">
        <f t="shared" ref="AD227:AF227" si="59">SUM(AD225:AD226)</f>
        <v>0</v>
      </c>
      <c r="AE227" s="37">
        <f t="shared" si="59"/>
        <v>0</v>
      </c>
      <c r="AF227" s="37">
        <f t="shared" si="59"/>
        <v>0</v>
      </c>
      <c r="AG227" s="37"/>
      <c r="AH227" s="37">
        <f t="shared" ref="AH227" si="60">SUM(AH225:AH226)</f>
        <v>0</v>
      </c>
      <c r="AI227" s="37">
        <f t="shared" ref="AI227" si="61">SUM(AI225:AI226)</f>
        <v>0</v>
      </c>
      <c r="AJ227" s="37">
        <f t="shared" ref="AJ227" si="62">SUM(AJ225:AJ226)</f>
        <v>0</v>
      </c>
      <c r="AK227" s="37">
        <f t="shared" ref="AK227:BT227" si="63">SUM(AK225:AK226)</f>
        <v>0</v>
      </c>
      <c r="AL227" s="37">
        <f t="shared" si="63"/>
        <v>0</v>
      </c>
      <c r="AM227" s="37">
        <f t="shared" si="63"/>
        <v>0</v>
      </c>
      <c r="AN227" s="37">
        <f t="shared" si="63"/>
        <v>0</v>
      </c>
      <c r="AO227" s="37">
        <f t="shared" si="63"/>
        <v>0</v>
      </c>
      <c r="AP227" s="37">
        <f t="shared" si="63"/>
        <v>0</v>
      </c>
      <c r="AQ227" s="37">
        <f t="shared" si="63"/>
        <v>0</v>
      </c>
      <c r="AR227" s="37">
        <f t="shared" si="63"/>
        <v>0</v>
      </c>
      <c r="AS227" s="37">
        <f t="shared" si="63"/>
        <v>0</v>
      </c>
      <c r="AT227" s="37">
        <f t="shared" si="63"/>
        <v>0</v>
      </c>
      <c r="AU227" s="37">
        <f t="shared" si="63"/>
        <v>0</v>
      </c>
      <c r="AV227" s="37">
        <f t="shared" si="63"/>
        <v>0</v>
      </c>
      <c r="AW227" s="37">
        <f t="shared" si="63"/>
        <v>0</v>
      </c>
      <c r="AX227" s="37">
        <f t="shared" si="63"/>
        <v>0</v>
      </c>
      <c r="AY227" s="37">
        <f t="shared" si="63"/>
        <v>0</v>
      </c>
      <c r="AZ227" s="37">
        <f t="shared" si="63"/>
        <v>0</v>
      </c>
      <c r="BA227" s="37">
        <f t="shared" si="63"/>
        <v>0</v>
      </c>
      <c r="BB227" s="37">
        <f t="shared" si="63"/>
        <v>0</v>
      </c>
      <c r="BC227" s="37">
        <f t="shared" si="63"/>
        <v>0</v>
      </c>
      <c r="BD227" s="37">
        <f t="shared" si="63"/>
        <v>0</v>
      </c>
      <c r="BE227" s="37">
        <f t="shared" si="63"/>
        <v>0</v>
      </c>
      <c r="BF227" s="37">
        <f t="shared" si="63"/>
        <v>0</v>
      </c>
      <c r="BG227" s="37">
        <f t="shared" si="63"/>
        <v>0</v>
      </c>
      <c r="BH227" s="37">
        <f t="shared" si="63"/>
        <v>0</v>
      </c>
      <c r="BI227" s="37">
        <f t="shared" si="63"/>
        <v>0</v>
      </c>
      <c r="BJ227" s="37">
        <f t="shared" si="63"/>
        <v>0</v>
      </c>
      <c r="BK227" s="37">
        <f t="shared" ref="BK227:BO227" si="64">SUM(BK225:BK226)</f>
        <v>0</v>
      </c>
      <c r="BL227" s="37">
        <f t="shared" si="64"/>
        <v>0</v>
      </c>
      <c r="BM227" s="37">
        <f t="shared" si="64"/>
        <v>0</v>
      </c>
      <c r="BN227" s="37">
        <f t="shared" si="64"/>
        <v>0</v>
      </c>
      <c r="BO227" s="37">
        <f t="shared" si="64"/>
        <v>0</v>
      </c>
      <c r="BP227" s="40">
        <f t="shared" si="63"/>
        <v>0</v>
      </c>
      <c r="BQ227" s="40">
        <f t="shared" si="63"/>
        <v>2</v>
      </c>
      <c r="BR227" s="40">
        <f t="shared" si="63"/>
        <v>0</v>
      </c>
      <c r="BS227" s="40">
        <f t="shared" si="63"/>
        <v>2</v>
      </c>
      <c r="BT227" s="40">
        <f t="shared" si="63"/>
        <v>0</v>
      </c>
      <c r="BU227" s="40">
        <f t="shared" ref="BU227:BV227" si="65">SUM(BU225:BU226)</f>
        <v>0</v>
      </c>
      <c r="BV227" s="40">
        <f t="shared" si="65"/>
        <v>0</v>
      </c>
      <c r="BW227" s="280"/>
      <c r="BX227" s="39"/>
    </row>
    <row r="228" spans="1:76" s="13" customFormat="1" ht="20.45" customHeight="1" x14ac:dyDescent="0.3">
      <c r="A228" s="2"/>
      <c r="B228" s="2"/>
      <c r="C228" s="2"/>
      <c r="D228" s="120"/>
      <c r="E228" s="121"/>
      <c r="F228" s="121"/>
      <c r="G228" s="121"/>
      <c r="H228" s="122"/>
      <c r="I228" s="122"/>
      <c r="J228" s="122"/>
      <c r="K228" s="122"/>
      <c r="L228" s="122"/>
      <c r="M228" s="122"/>
      <c r="N228" s="123" t="s">
        <v>1215</v>
      </c>
      <c r="O228" s="76">
        <v>198</v>
      </c>
      <c r="P228" s="123" t="s">
        <v>1505</v>
      </c>
      <c r="Q228" s="123" t="s">
        <v>1217</v>
      </c>
      <c r="R228" s="123" t="s">
        <v>1506</v>
      </c>
      <c r="S228" s="76">
        <v>3</v>
      </c>
      <c r="T228" s="72">
        <v>1</v>
      </c>
      <c r="U228" s="122" t="s">
        <v>1507</v>
      </c>
      <c r="V228" s="122" t="s">
        <v>1508</v>
      </c>
      <c r="W228" s="121"/>
      <c r="X228" s="121"/>
      <c r="Y228" s="120"/>
      <c r="Z228" s="2" t="s">
        <v>1806</v>
      </c>
      <c r="AA228" s="125"/>
      <c r="AB228" s="125"/>
      <c r="AC228" s="125"/>
      <c r="AD228" s="2">
        <f t="shared" ref="AD228:AD291" si="66">SUM(AE228:AF228)</f>
        <v>0</v>
      </c>
      <c r="AE228" s="125"/>
      <c r="AF228" s="125"/>
      <c r="AG228" s="125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  <c r="AY228" s="125"/>
      <c r="AZ228" s="125"/>
      <c r="BA228" s="125"/>
      <c r="BB228" s="125"/>
      <c r="BC228" s="125"/>
      <c r="BD228" s="125"/>
      <c r="BE228" s="125"/>
      <c r="BF228" s="125"/>
      <c r="BG228" s="125"/>
      <c r="BH228" s="125"/>
      <c r="BI228" s="125"/>
      <c r="BJ228" s="125"/>
      <c r="BK228" s="125"/>
      <c r="BL228" s="125"/>
      <c r="BM228" s="125"/>
      <c r="BN228" s="125"/>
      <c r="BO228" s="125"/>
      <c r="BP228" s="190"/>
      <c r="BQ228" s="191"/>
      <c r="BR228" s="191"/>
      <c r="BS228" s="191"/>
      <c r="BT228" s="191"/>
      <c r="BU228" s="191"/>
      <c r="BV228" s="191"/>
      <c r="BW228" s="128"/>
      <c r="BX228" s="129"/>
    </row>
    <row r="229" spans="1:76" s="13" customFormat="1" ht="20.45" customHeight="1" x14ac:dyDescent="0.3">
      <c r="A229" s="2"/>
      <c r="B229" s="2"/>
      <c r="C229" s="2"/>
      <c r="D229" s="120"/>
      <c r="E229" s="121"/>
      <c r="F229" s="121"/>
      <c r="G229" s="121"/>
      <c r="H229" s="122"/>
      <c r="I229" s="122"/>
      <c r="J229" s="122"/>
      <c r="K229" s="122"/>
      <c r="L229" s="122"/>
      <c r="M229" s="122"/>
      <c r="N229" s="123" t="s">
        <v>1215</v>
      </c>
      <c r="O229" s="76">
        <v>200</v>
      </c>
      <c r="P229" s="123" t="s">
        <v>1505</v>
      </c>
      <c r="Q229" s="123" t="s">
        <v>1217</v>
      </c>
      <c r="R229" s="123" t="s">
        <v>1600</v>
      </c>
      <c r="S229" s="76">
        <v>25</v>
      </c>
      <c r="T229" s="72">
        <v>1</v>
      </c>
      <c r="U229" s="122" t="s">
        <v>1601</v>
      </c>
      <c r="V229" s="122" t="s">
        <v>1602</v>
      </c>
      <c r="W229" s="121"/>
      <c r="X229" s="121"/>
      <c r="Y229" s="120"/>
      <c r="Z229" s="2" t="s">
        <v>1806</v>
      </c>
      <c r="AA229" s="125"/>
      <c r="AB229" s="125"/>
      <c r="AC229" s="125"/>
      <c r="AD229" s="2"/>
      <c r="AE229" s="125"/>
      <c r="AF229" s="125"/>
      <c r="AG229" s="125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  <c r="AY229" s="125"/>
      <c r="AZ229" s="125"/>
      <c r="BA229" s="125"/>
      <c r="BB229" s="125"/>
      <c r="BC229" s="125"/>
      <c r="BD229" s="125"/>
      <c r="BE229" s="125"/>
      <c r="BF229" s="125"/>
      <c r="BG229" s="125"/>
      <c r="BH229" s="125"/>
      <c r="BI229" s="125"/>
      <c r="BJ229" s="125"/>
      <c r="BK229" s="125"/>
      <c r="BL229" s="125"/>
      <c r="BM229" s="125"/>
      <c r="BN229" s="125"/>
      <c r="BO229" s="125"/>
      <c r="BP229" s="190"/>
      <c r="BQ229" s="191"/>
      <c r="BR229" s="191"/>
      <c r="BS229" s="191"/>
      <c r="BT229" s="191"/>
      <c r="BU229" s="191"/>
      <c r="BV229" s="191"/>
      <c r="BW229" s="128"/>
      <c r="BX229" s="129"/>
    </row>
    <row r="230" spans="1:76" s="13" customFormat="1" ht="20.45" customHeight="1" x14ac:dyDescent="0.3">
      <c r="A230" s="2"/>
      <c r="B230" s="2"/>
      <c r="C230" s="2"/>
      <c r="D230" s="120"/>
      <c r="E230" s="121"/>
      <c r="F230" s="121"/>
      <c r="G230" s="121"/>
      <c r="H230" s="122"/>
      <c r="I230" s="122"/>
      <c r="J230" s="122"/>
      <c r="K230" s="122"/>
      <c r="L230" s="122"/>
      <c r="M230" s="122"/>
      <c r="N230" s="123" t="s">
        <v>1215</v>
      </c>
      <c r="O230" s="76">
        <v>201</v>
      </c>
      <c r="P230" s="123" t="s">
        <v>1505</v>
      </c>
      <c r="Q230" s="123" t="s">
        <v>1217</v>
      </c>
      <c r="R230" s="123" t="s">
        <v>1606</v>
      </c>
      <c r="S230" s="76">
        <v>26</v>
      </c>
      <c r="T230" s="72">
        <v>1</v>
      </c>
      <c r="U230" s="122" t="s">
        <v>1607</v>
      </c>
      <c r="V230" s="122" t="s">
        <v>1608</v>
      </c>
      <c r="W230" s="121"/>
      <c r="X230" s="121"/>
      <c r="Y230" s="120"/>
      <c r="Z230" s="2" t="s">
        <v>1806</v>
      </c>
      <c r="AA230" s="125"/>
      <c r="AB230" s="125"/>
      <c r="AC230" s="125"/>
      <c r="AD230" s="2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  <c r="AY230" s="125"/>
      <c r="AZ230" s="125"/>
      <c r="BA230" s="125"/>
      <c r="BB230" s="125"/>
      <c r="BC230" s="125"/>
      <c r="BD230" s="125"/>
      <c r="BE230" s="125"/>
      <c r="BF230" s="125"/>
      <c r="BG230" s="125"/>
      <c r="BH230" s="125"/>
      <c r="BI230" s="125"/>
      <c r="BJ230" s="125"/>
      <c r="BK230" s="125"/>
      <c r="BL230" s="125"/>
      <c r="BM230" s="125"/>
      <c r="BN230" s="125"/>
      <c r="BO230" s="125"/>
      <c r="BP230" s="190"/>
      <c r="BQ230" s="191"/>
      <c r="BR230" s="191"/>
      <c r="BS230" s="191"/>
      <c r="BT230" s="191"/>
      <c r="BU230" s="191"/>
      <c r="BV230" s="191"/>
      <c r="BW230" s="128"/>
      <c r="BX230" s="129"/>
    </row>
    <row r="231" spans="1:76" s="13" customFormat="1" ht="20.45" customHeight="1" x14ac:dyDescent="0.3">
      <c r="A231" s="2"/>
      <c r="B231" s="2"/>
      <c r="C231" s="2"/>
      <c r="D231" s="120"/>
      <c r="E231" s="121"/>
      <c r="F231" s="121"/>
      <c r="G231" s="121"/>
      <c r="H231" s="122"/>
      <c r="I231" s="122"/>
      <c r="J231" s="122"/>
      <c r="K231" s="122"/>
      <c r="L231" s="122"/>
      <c r="M231" s="122"/>
      <c r="N231" s="123" t="s">
        <v>1215</v>
      </c>
      <c r="O231" s="76">
        <v>204</v>
      </c>
      <c r="P231" s="123" t="s">
        <v>1492</v>
      </c>
      <c r="Q231" s="123" t="s">
        <v>1217</v>
      </c>
      <c r="R231" s="123" t="s">
        <v>1509</v>
      </c>
      <c r="S231" s="76">
        <v>3</v>
      </c>
      <c r="T231" s="72">
        <v>4</v>
      </c>
      <c r="U231" s="122" t="s">
        <v>1510</v>
      </c>
      <c r="V231" s="122" t="s">
        <v>1511</v>
      </c>
      <c r="W231" s="121"/>
      <c r="X231" s="121"/>
      <c r="Y231" s="120"/>
      <c r="Z231" s="2" t="s">
        <v>199</v>
      </c>
      <c r="AA231" s="125"/>
      <c r="AB231" s="125"/>
      <c r="AC231" s="125"/>
      <c r="AD231" s="2">
        <f t="shared" si="66"/>
        <v>0</v>
      </c>
      <c r="AE231" s="125"/>
      <c r="AF231" s="125"/>
      <c r="AG231" s="125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  <c r="AY231" s="125"/>
      <c r="AZ231" s="125"/>
      <c r="BA231" s="125"/>
      <c r="BB231" s="125"/>
      <c r="BC231" s="125"/>
      <c r="BD231" s="125"/>
      <c r="BE231" s="125"/>
      <c r="BF231" s="125"/>
      <c r="BG231" s="125"/>
      <c r="BH231" s="125"/>
      <c r="BI231" s="125"/>
      <c r="BJ231" s="125"/>
      <c r="BK231" s="125"/>
      <c r="BL231" s="125"/>
      <c r="BM231" s="125"/>
      <c r="BN231" s="125"/>
      <c r="BO231" s="125"/>
      <c r="BP231" s="190"/>
      <c r="BQ231" s="191"/>
      <c r="BR231" s="191"/>
      <c r="BS231" s="191"/>
      <c r="BT231" s="191"/>
      <c r="BU231" s="191"/>
      <c r="BV231" s="191"/>
      <c r="BW231" s="128"/>
      <c r="BX231" s="129"/>
    </row>
    <row r="232" spans="1:76" s="13" customFormat="1" ht="20.45" customHeight="1" x14ac:dyDescent="0.3">
      <c r="A232" s="2"/>
      <c r="B232" s="2"/>
      <c r="C232" s="2"/>
      <c r="D232" s="120"/>
      <c r="E232" s="121"/>
      <c r="F232" s="121"/>
      <c r="G232" s="121"/>
      <c r="H232" s="122"/>
      <c r="I232" s="122"/>
      <c r="J232" s="122"/>
      <c r="K232" s="122"/>
      <c r="L232" s="122"/>
      <c r="M232" s="122"/>
      <c r="N232" s="123" t="s">
        <v>1215</v>
      </c>
      <c r="O232" s="76">
        <v>207</v>
      </c>
      <c r="P232" s="123" t="s">
        <v>1492</v>
      </c>
      <c r="Q232" s="123" t="s">
        <v>1217</v>
      </c>
      <c r="R232" s="123" t="s">
        <v>1518</v>
      </c>
      <c r="S232" s="76">
        <v>3</v>
      </c>
      <c r="T232" s="72">
        <v>1</v>
      </c>
      <c r="U232" s="122" t="s">
        <v>1519</v>
      </c>
      <c r="V232" s="122" t="s">
        <v>1520</v>
      </c>
      <c r="W232" s="121"/>
      <c r="X232" s="121"/>
      <c r="Y232" s="120"/>
      <c r="Z232" s="2" t="s">
        <v>199</v>
      </c>
      <c r="AA232" s="125"/>
      <c r="AB232" s="125"/>
      <c r="AC232" s="125"/>
      <c r="AD232" s="2">
        <f t="shared" si="66"/>
        <v>0</v>
      </c>
      <c r="AE232" s="125"/>
      <c r="AF232" s="125"/>
      <c r="AG232" s="125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  <c r="AY232" s="125"/>
      <c r="AZ232" s="125"/>
      <c r="BA232" s="125"/>
      <c r="BB232" s="125"/>
      <c r="BC232" s="125"/>
      <c r="BD232" s="125"/>
      <c r="BE232" s="125"/>
      <c r="BF232" s="125"/>
      <c r="BG232" s="125"/>
      <c r="BH232" s="125"/>
      <c r="BI232" s="125"/>
      <c r="BJ232" s="125"/>
      <c r="BK232" s="125"/>
      <c r="BL232" s="125"/>
      <c r="BM232" s="125"/>
      <c r="BN232" s="125"/>
      <c r="BO232" s="125"/>
      <c r="BP232" s="190"/>
      <c r="BQ232" s="191"/>
      <c r="BR232" s="191"/>
      <c r="BS232" s="191"/>
      <c r="BT232" s="191"/>
      <c r="BU232" s="191"/>
      <c r="BV232" s="191"/>
      <c r="BW232" s="128"/>
      <c r="BX232" s="129"/>
    </row>
    <row r="233" spans="1:76" s="13" customFormat="1" ht="20.45" customHeight="1" x14ac:dyDescent="0.3">
      <c r="A233" s="2"/>
      <c r="B233" s="2"/>
      <c r="C233" s="2"/>
      <c r="D233" s="120"/>
      <c r="E233" s="121"/>
      <c r="F233" s="121"/>
      <c r="G233" s="121"/>
      <c r="H233" s="122"/>
      <c r="I233" s="122"/>
      <c r="J233" s="122"/>
      <c r="K233" s="122"/>
      <c r="L233" s="122"/>
      <c r="M233" s="122"/>
      <c r="N233" s="123" t="s">
        <v>1215</v>
      </c>
      <c r="O233" s="76">
        <v>208</v>
      </c>
      <c r="P233" s="123" t="s">
        <v>1492</v>
      </c>
      <c r="Q233" s="123" t="s">
        <v>1217</v>
      </c>
      <c r="R233" s="123" t="s">
        <v>1546</v>
      </c>
      <c r="S233" s="76">
        <v>5</v>
      </c>
      <c r="T233" s="72">
        <v>1</v>
      </c>
      <c r="U233" s="122" t="s">
        <v>1547</v>
      </c>
      <c r="V233" s="122" t="s">
        <v>1548</v>
      </c>
      <c r="W233" s="121"/>
      <c r="X233" s="121"/>
      <c r="Y233" s="120"/>
      <c r="Z233" s="2" t="s">
        <v>1806</v>
      </c>
      <c r="AA233" s="125"/>
      <c r="AB233" s="125"/>
      <c r="AC233" s="125"/>
      <c r="AD233" s="2"/>
      <c r="AE233" s="125"/>
      <c r="AF233" s="125"/>
      <c r="AG233" s="125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  <c r="AY233" s="125"/>
      <c r="AZ233" s="125"/>
      <c r="BA233" s="125"/>
      <c r="BB233" s="125"/>
      <c r="BC233" s="125"/>
      <c r="BD233" s="125"/>
      <c r="BE233" s="125"/>
      <c r="BF233" s="125"/>
      <c r="BG233" s="125"/>
      <c r="BH233" s="125"/>
      <c r="BI233" s="125"/>
      <c r="BJ233" s="125"/>
      <c r="BK233" s="125"/>
      <c r="BL233" s="125"/>
      <c r="BM233" s="125"/>
      <c r="BN233" s="125"/>
      <c r="BO233" s="125"/>
      <c r="BP233" s="190"/>
      <c r="BQ233" s="191"/>
      <c r="BR233" s="191"/>
      <c r="BS233" s="191"/>
      <c r="BT233" s="191"/>
      <c r="BU233" s="191"/>
      <c r="BV233" s="191"/>
      <c r="BW233" s="128"/>
      <c r="BX233" s="129"/>
    </row>
    <row r="234" spans="1:76" s="13" customFormat="1" ht="20.45" customHeight="1" x14ac:dyDescent="0.3">
      <c r="A234" s="2"/>
      <c r="B234" s="2"/>
      <c r="C234" s="2"/>
      <c r="D234" s="120"/>
      <c r="E234" s="121"/>
      <c r="F234" s="121"/>
      <c r="G234" s="121"/>
      <c r="H234" s="122"/>
      <c r="I234" s="122"/>
      <c r="J234" s="122"/>
      <c r="K234" s="122"/>
      <c r="L234" s="122"/>
      <c r="M234" s="122"/>
      <c r="N234" s="123" t="s">
        <v>1215</v>
      </c>
      <c r="O234" s="76">
        <v>209</v>
      </c>
      <c r="P234" s="123" t="s">
        <v>1492</v>
      </c>
      <c r="Q234" s="123" t="s">
        <v>1217</v>
      </c>
      <c r="R234" s="123" t="s">
        <v>1558</v>
      </c>
      <c r="S234" s="76">
        <v>14</v>
      </c>
      <c r="T234" s="72">
        <v>1</v>
      </c>
      <c r="U234" s="122" t="s">
        <v>1559</v>
      </c>
      <c r="V234" s="122" t="s">
        <v>1560</v>
      </c>
      <c r="W234" s="121"/>
      <c r="X234" s="121"/>
      <c r="Y234" s="120"/>
      <c r="Z234" s="2" t="s">
        <v>199</v>
      </c>
      <c r="AA234" s="125"/>
      <c r="AB234" s="125"/>
      <c r="AC234" s="125"/>
      <c r="AD234" s="2"/>
      <c r="AE234" s="125"/>
      <c r="AF234" s="125"/>
      <c r="AG234" s="125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  <c r="AY234" s="125"/>
      <c r="AZ234" s="125"/>
      <c r="BA234" s="125"/>
      <c r="BB234" s="125"/>
      <c r="BC234" s="125"/>
      <c r="BD234" s="125"/>
      <c r="BE234" s="125"/>
      <c r="BF234" s="125"/>
      <c r="BG234" s="125"/>
      <c r="BH234" s="125"/>
      <c r="BI234" s="125"/>
      <c r="BJ234" s="125"/>
      <c r="BK234" s="125"/>
      <c r="BL234" s="125"/>
      <c r="BM234" s="125"/>
      <c r="BN234" s="125"/>
      <c r="BO234" s="125"/>
      <c r="BP234" s="190"/>
      <c r="BQ234" s="191"/>
      <c r="BR234" s="191"/>
      <c r="BS234" s="191"/>
      <c r="BT234" s="191"/>
      <c r="BU234" s="191"/>
      <c r="BV234" s="191"/>
      <c r="BW234" s="128"/>
      <c r="BX234" s="129"/>
    </row>
    <row r="235" spans="1:76" s="13" customFormat="1" ht="20.45" customHeight="1" x14ac:dyDescent="0.3">
      <c r="A235" s="2"/>
      <c r="B235" s="2"/>
      <c r="C235" s="2"/>
      <c r="D235" s="120"/>
      <c r="E235" s="121"/>
      <c r="F235" s="121"/>
      <c r="G235" s="121"/>
      <c r="H235" s="122"/>
      <c r="I235" s="122"/>
      <c r="J235" s="122"/>
      <c r="K235" s="122"/>
      <c r="L235" s="122"/>
      <c r="M235" s="122"/>
      <c r="N235" s="123" t="s">
        <v>1215</v>
      </c>
      <c r="O235" s="76">
        <v>210</v>
      </c>
      <c r="P235" s="123" t="s">
        <v>1492</v>
      </c>
      <c r="Q235" s="123" t="s">
        <v>1217</v>
      </c>
      <c r="R235" s="123" t="s">
        <v>1561</v>
      </c>
      <c r="S235" s="76">
        <v>19</v>
      </c>
      <c r="T235" s="72">
        <v>1</v>
      </c>
      <c r="U235" s="122" t="s">
        <v>1562</v>
      </c>
      <c r="V235" s="122" t="s">
        <v>1563</v>
      </c>
      <c r="W235" s="121"/>
      <c r="X235" s="121"/>
      <c r="Y235" s="120"/>
      <c r="Z235" s="2" t="s">
        <v>1806</v>
      </c>
      <c r="AA235" s="125"/>
      <c r="AB235" s="125"/>
      <c r="AC235" s="125"/>
      <c r="AD235" s="2"/>
      <c r="AE235" s="125"/>
      <c r="AF235" s="125"/>
      <c r="AG235" s="125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  <c r="AY235" s="125"/>
      <c r="AZ235" s="125"/>
      <c r="BA235" s="125"/>
      <c r="BB235" s="125"/>
      <c r="BC235" s="125"/>
      <c r="BD235" s="125"/>
      <c r="BE235" s="125"/>
      <c r="BF235" s="125"/>
      <c r="BG235" s="125"/>
      <c r="BH235" s="125"/>
      <c r="BI235" s="125"/>
      <c r="BJ235" s="125"/>
      <c r="BK235" s="125"/>
      <c r="BL235" s="125"/>
      <c r="BM235" s="125"/>
      <c r="BN235" s="125"/>
      <c r="BO235" s="125"/>
      <c r="BP235" s="190"/>
      <c r="BQ235" s="191"/>
      <c r="BR235" s="191"/>
      <c r="BS235" s="191"/>
      <c r="BT235" s="191"/>
      <c r="BU235" s="191"/>
      <c r="BV235" s="191"/>
      <c r="BW235" s="128"/>
      <c r="BX235" s="129"/>
    </row>
    <row r="236" spans="1:76" s="13" customFormat="1" ht="20.45" customHeight="1" x14ac:dyDescent="0.3">
      <c r="A236" s="2"/>
      <c r="B236" s="2"/>
      <c r="C236" s="2"/>
      <c r="D236" s="120"/>
      <c r="E236" s="121"/>
      <c r="F236" s="121"/>
      <c r="G236" s="121"/>
      <c r="H236" s="122"/>
      <c r="I236" s="122"/>
      <c r="J236" s="122"/>
      <c r="K236" s="122"/>
      <c r="L236" s="122"/>
      <c r="M236" s="122"/>
      <c r="N236" s="123" t="s">
        <v>1215</v>
      </c>
      <c r="O236" s="76">
        <v>211</v>
      </c>
      <c r="P236" s="123" t="s">
        <v>1492</v>
      </c>
      <c r="Q236" s="123" t="s">
        <v>1217</v>
      </c>
      <c r="R236" s="123" t="s">
        <v>1564</v>
      </c>
      <c r="S236" s="76">
        <v>20</v>
      </c>
      <c r="T236" s="72">
        <v>1</v>
      </c>
      <c r="U236" s="122" t="s">
        <v>1565</v>
      </c>
      <c r="V236" s="122" t="s">
        <v>1566</v>
      </c>
      <c r="W236" s="121"/>
      <c r="X236" s="121"/>
      <c r="Y236" s="120"/>
      <c r="Z236" s="2" t="s">
        <v>199</v>
      </c>
      <c r="AA236" s="125"/>
      <c r="AB236" s="125"/>
      <c r="AC236" s="125"/>
      <c r="AD236" s="2"/>
      <c r="AE236" s="125"/>
      <c r="AF236" s="125"/>
      <c r="AG236" s="125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  <c r="AY236" s="125"/>
      <c r="AZ236" s="125"/>
      <c r="BA236" s="125"/>
      <c r="BB236" s="125"/>
      <c r="BC236" s="125"/>
      <c r="BD236" s="125"/>
      <c r="BE236" s="125"/>
      <c r="BF236" s="125"/>
      <c r="BG236" s="125"/>
      <c r="BH236" s="125"/>
      <c r="BI236" s="125"/>
      <c r="BJ236" s="125"/>
      <c r="BK236" s="125"/>
      <c r="BL236" s="125"/>
      <c r="BM236" s="125"/>
      <c r="BN236" s="125"/>
      <c r="BO236" s="125"/>
      <c r="BP236" s="190"/>
      <c r="BQ236" s="191"/>
      <c r="BR236" s="191"/>
      <c r="BS236" s="191"/>
      <c r="BT236" s="191"/>
      <c r="BU236" s="191"/>
      <c r="BV236" s="191"/>
      <c r="BW236" s="128"/>
      <c r="BX236" s="129"/>
    </row>
    <row r="237" spans="1:76" s="13" customFormat="1" ht="20.45" customHeight="1" x14ac:dyDescent="0.3">
      <c r="A237" s="2"/>
      <c r="B237" s="2"/>
      <c r="C237" s="2"/>
      <c r="D237" s="120"/>
      <c r="E237" s="121"/>
      <c r="F237" s="121"/>
      <c r="G237" s="121"/>
      <c r="H237" s="122"/>
      <c r="I237" s="122"/>
      <c r="J237" s="122"/>
      <c r="K237" s="122"/>
      <c r="L237" s="122"/>
      <c r="M237" s="122"/>
      <c r="N237" s="123" t="s">
        <v>1215</v>
      </c>
      <c r="O237" s="76">
        <v>212</v>
      </c>
      <c r="P237" s="123" t="s">
        <v>1492</v>
      </c>
      <c r="Q237" s="123" t="s">
        <v>1217</v>
      </c>
      <c r="R237" s="123" t="s">
        <v>1567</v>
      </c>
      <c r="S237" s="76">
        <v>20</v>
      </c>
      <c r="T237" s="72">
        <v>1</v>
      </c>
      <c r="U237" s="122" t="s">
        <v>1568</v>
      </c>
      <c r="V237" s="122" t="s">
        <v>1569</v>
      </c>
      <c r="W237" s="121"/>
      <c r="X237" s="121"/>
      <c r="Y237" s="120"/>
      <c r="Z237" s="2" t="s">
        <v>199</v>
      </c>
      <c r="AA237" s="125"/>
      <c r="AB237" s="125"/>
      <c r="AC237" s="125"/>
      <c r="AD237" s="2"/>
      <c r="AE237" s="125"/>
      <c r="AF237" s="125"/>
      <c r="AG237" s="125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5"/>
      <c r="BE237" s="125"/>
      <c r="BF237" s="125"/>
      <c r="BG237" s="125"/>
      <c r="BH237" s="125"/>
      <c r="BI237" s="125"/>
      <c r="BJ237" s="125"/>
      <c r="BK237" s="125"/>
      <c r="BL237" s="125"/>
      <c r="BM237" s="125"/>
      <c r="BN237" s="125"/>
      <c r="BO237" s="125"/>
      <c r="BP237" s="190"/>
      <c r="BQ237" s="191"/>
      <c r="BR237" s="191"/>
      <c r="BS237" s="191"/>
      <c r="BT237" s="191"/>
      <c r="BU237" s="191"/>
      <c r="BV237" s="191"/>
      <c r="BW237" s="128"/>
      <c r="BX237" s="129"/>
    </row>
    <row r="238" spans="1:76" s="13" customFormat="1" ht="20.45" customHeight="1" x14ac:dyDescent="0.3">
      <c r="A238" s="2"/>
      <c r="B238" s="2"/>
      <c r="C238" s="2"/>
      <c r="D238" s="120"/>
      <c r="E238" s="121"/>
      <c r="F238" s="121"/>
      <c r="G238" s="121"/>
      <c r="H238" s="122"/>
      <c r="I238" s="122"/>
      <c r="J238" s="122"/>
      <c r="K238" s="122"/>
      <c r="L238" s="122"/>
      <c r="M238" s="122"/>
      <c r="N238" s="123" t="s">
        <v>1215</v>
      </c>
      <c r="O238" s="76">
        <v>214</v>
      </c>
      <c r="P238" s="123" t="s">
        <v>1492</v>
      </c>
      <c r="Q238" s="123" t="s">
        <v>1217</v>
      </c>
      <c r="R238" s="123" t="s">
        <v>1589</v>
      </c>
      <c r="S238" s="76">
        <v>24</v>
      </c>
      <c r="T238" s="72">
        <v>1</v>
      </c>
      <c r="U238" s="122" t="s">
        <v>1590</v>
      </c>
      <c r="V238" s="122" t="s">
        <v>1591</v>
      </c>
      <c r="W238" s="121"/>
      <c r="X238" s="121"/>
      <c r="Y238" s="120"/>
      <c r="Z238" s="2" t="s">
        <v>199</v>
      </c>
      <c r="AA238" s="125"/>
      <c r="AB238" s="125"/>
      <c r="AC238" s="125"/>
      <c r="AD238" s="2"/>
      <c r="AE238" s="125"/>
      <c r="AF238" s="125"/>
      <c r="AG238" s="125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  <c r="AY238" s="125"/>
      <c r="AZ238" s="125"/>
      <c r="BA238" s="125"/>
      <c r="BB238" s="125"/>
      <c r="BC238" s="125"/>
      <c r="BD238" s="125"/>
      <c r="BE238" s="125"/>
      <c r="BF238" s="125"/>
      <c r="BG238" s="125"/>
      <c r="BH238" s="125"/>
      <c r="BI238" s="125"/>
      <c r="BJ238" s="125"/>
      <c r="BK238" s="125"/>
      <c r="BL238" s="125"/>
      <c r="BM238" s="125"/>
      <c r="BN238" s="125"/>
      <c r="BO238" s="125"/>
      <c r="BP238" s="190"/>
      <c r="BQ238" s="191"/>
      <c r="BR238" s="191"/>
      <c r="BS238" s="191"/>
      <c r="BT238" s="191"/>
      <c r="BU238" s="191"/>
      <c r="BV238" s="191"/>
      <c r="BW238" s="128"/>
      <c r="BX238" s="129"/>
    </row>
    <row r="239" spans="1:76" s="13" customFormat="1" ht="20.45" customHeight="1" x14ac:dyDescent="0.3">
      <c r="A239" s="2"/>
      <c r="B239" s="2"/>
      <c r="C239" s="2"/>
      <c r="D239" s="120"/>
      <c r="E239" s="121"/>
      <c r="F239" s="121"/>
      <c r="G239" s="121"/>
      <c r="H239" s="122"/>
      <c r="I239" s="122"/>
      <c r="J239" s="122"/>
      <c r="K239" s="122"/>
      <c r="L239" s="122"/>
      <c r="M239" s="122"/>
      <c r="N239" s="123" t="s">
        <v>1215</v>
      </c>
      <c r="O239" s="76">
        <v>220</v>
      </c>
      <c r="P239" s="123" t="s">
        <v>1521</v>
      </c>
      <c r="Q239" s="123" t="s">
        <v>1217</v>
      </c>
      <c r="R239" s="123" t="s">
        <v>1549</v>
      </c>
      <c r="S239" s="76">
        <v>7</v>
      </c>
      <c r="T239" s="72">
        <v>1</v>
      </c>
      <c r="U239" s="122" t="s">
        <v>1550</v>
      </c>
      <c r="V239" s="122" t="s">
        <v>1551</v>
      </c>
      <c r="W239" s="121"/>
      <c r="X239" s="121"/>
      <c r="Y239" s="120"/>
      <c r="Z239" s="2" t="s">
        <v>1806</v>
      </c>
      <c r="AA239" s="125"/>
      <c r="AB239" s="125"/>
      <c r="AC239" s="125"/>
      <c r="AD239" s="2"/>
      <c r="AE239" s="125"/>
      <c r="AF239" s="125"/>
      <c r="AG239" s="125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  <c r="AY239" s="125"/>
      <c r="AZ239" s="125"/>
      <c r="BA239" s="125"/>
      <c r="BB239" s="125"/>
      <c r="BC239" s="125"/>
      <c r="BD239" s="125"/>
      <c r="BE239" s="125"/>
      <c r="BF239" s="125"/>
      <c r="BG239" s="125"/>
      <c r="BH239" s="125"/>
      <c r="BI239" s="125"/>
      <c r="BJ239" s="125"/>
      <c r="BK239" s="125"/>
      <c r="BL239" s="125"/>
      <c r="BM239" s="125"/>
      <c r="BN239" s="125"/>
      <c r="BO239" s="125"/>
      <c r="BP239" s="190"/>
      <c r="BQ239" s="191"/>
      <c r="BR239" s="191"/>
      <c r="BS239" s="191"/>
      <c r="BT239" s="191"/>
      <c r="BU239" s="191"/>
      <c r="BV239" s="191"/>
      <c r="BW239" s="128"/>
      <c r="BX239" s="129"/>
    </row>
    <row r="240" spans="1:76" s="13" customFormat="1" ht="20.45" customHeight="1" x14ac:dyDescent="0.3">
      <c r="A240" s="2"/>
      <c r="B240" s="2"/>
      <c r="C240" s="2"/>
      <c r="D240" s="120"/>
      <c r="E240" s="121"/>
      <c r="F240" s="121"/>
      <c r="G240" s="121"/>
      <c r="H240" s="122"/>
      <c r="I240" s="122"/>
      <c r="J240" s="122"/>
      <c r="K240" s="122"/>
      <c r="L240" s="122"/>
      <c r="M240" s="122"/>
      <c r="N240" s="123" t="s">
        <v>1215</v>
      </c>
      <c r="O240" s="76">
        <v>222</v>
      </c>
      <c r="P240" s="123" t="s">
        <v>1521</v>
      </c>
      <c r="Q240" s="123" t="s">
        <v>1217</v>
      </c>
      <c r="R240" s="123" t="s">
        <v>1573</v>
      </c>
      <c r="S240" s="76">
        <v>20</v>
      </c>
      <c r="T240" s="72">
        <v>6</v>
      </c>
      <c r="U240" s="122" t="s">
        <v>1574</v>
      </c>
      <c r="V240" s="122" t="s">
        <v>1575</v>
      </c>
      <c r="W240" s="121"/>
      <c r="X240" s="121"/>
      <c r="Y240" s="120"/>
      <c r="Z240" s="2" t="s">
        <v>199</v>
      </c>
      <c r="AA240" s="125"/>
      <c r="AB240" s="125"/>
      <c r="AC240" s="125"/>
      <c r="AD240" s="2"/>
      <c r="AE240" s="125"/>
      <c r="AF240" s="125"/>
      <c r="AG240" s="125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  <c r="AY240" s="125"/>
      <c r="AZ240" s="125"/>
      <c r="BA240" s="125"/>
      <c r="BB240" s="125"/>
      <c r="BC240" s="125"/>
      <c r="BD240" s="125"/>
      <c r="BE240" s="125"/>
      <c r="BF240" s="125"/>
      <c r="BG240" s="125"/>
      <c r="BH240" s="125"/>
      <c r="BI240" s="125"/>
      <c r="BJ240" s="125"/>
      <c r="BK240" s="125"/>
      <c r="BL240" s="125"/>
      <c r="BM240" s="125"/>
      <c r="BN240" s="125"/>
      <c r="BO240" s="125"/>
      <c r="BP240" s="190"/>
      <c r="BQ240" s="191"/>
      <c r="BR240" s="191"/>
      <c r="BS240" s="191"/>
      <c r="BT240" s="191"/>
      <c r="BU240" s="191"/>
      <c r="BV240" s="191"/>
      <c r="BW240" s="128"/>
      <c r="BX240" s="129"/>
    </row>
    <row r="241" spans="1:76" s="13" customFormat="1" ht="20.45" customHeight="1" x14ac:dyDescent="0.3">
      <c r="A241" s="2"/>
      <c r="B241" s="2"/>
      <c r="C241" s="2"/>
      <c r="D241" s="120"/>
      <c r="E241" s="121"/>
      <c r="F241" s="121"/>
      <c r="G241" s="121"/>
      <c r="H241" s="122"/>
      <c r="I241" s="122"/>
      <c r="J241" s="122"/>
      <c r="K241" s="122"/>
      <c r="L241" s="122"/>
      <c r="M241" s="122"/>
      <c r="N241" s="123" t="s">
        <v>1215</v>
      </c>
      <c r="O241" s="76">
        <v>223</v>
      </c>
      <c r="P241" s="123" t="s">
        <v>1521</v>
      </c>
      <c r="Q241" s="123" t="s">
        <v>1217</v>
      </c>
      <c r="R241" s="123" t="s">
        <v>1576</v>
      </c>
      <c r="S241" s="76">
        <v>20</v>
      </c>
      <c r="T241" s="72">
        <v>9</v>
      </c>
      <c r="U241" s="122" t="s">
        <v>1577</v>
      </c>
      <c r="V241" s="122" t="s">
        <v>1578</v>
      </c>
      <c r="W241" s="121"/>
      <c r="X241" s="121"/>
      <c r="Y241" s="120"/>
      <c r="Z241" s="2" t="s">
        <v>199</v>
      </c>
      <c r="AA241" s="125"/>
      <c r="AB241" s="125"/>
      <c r="AC241" s="125"/>
      <c r="AD241" s="2"/>
      <c r="AE241" s="125"/>
      <c r="AF241" s="125"/>
      <c r="AG241" s="125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  <c r="AY241" s="125"/>
      <c r="AZ241" s="125"/>
      <c r="BA241" s="125"/>
      <c r="BB241" s="125"/>
      <c r="BC241" s="125"/>
      <c r="BD241" s="125"/>
      <c r="BE241" s="125"/>
      <c r="BF241" s="125"/>
      <c r="BG241" s="125"/>
      <c r="BH241" s="125"/>
      <c r="BI241" s="125"/>
      <c r="BJ241" s="125"/>
      <c r="BK241" s="125"/>
      <c r="BL241" s="125"/>
      <c r="BM241" s="125"/>
      <c r="BN241" s="125"/>
      <c r="BO241" s="125"/>
      <c r="BP241" s="190"/>
      <c r="BQ241" s="191"/>
      <c r="BR241" s="191"/>
      <c r="BS241" s="191"/>
      <c r="BT241" s="191"/>
      <c r="BU241" s="191"/>
      <c r="BV241" s="191"/>
      <c r="BW241" s="128"/>
      <c r="BX241" s="129"/>
    </row>
    <row r="242" spans="1:76" s="13" customFormat="1" ht="20.45" customHeight="1" x14ac:dyDescent="0.3">
      <c r="A242" s="2"/>
      <c r="B242" s="2"/>
      <c r="C242" s="2"/>
      <c r="D242" s="120"/>
      <c r="E242" s="121"/>
      <c r="F242" s="121"/>
      <c r="G242" s="121"/>
      <c r="H242" s="122"/>
      <c r="I242" s="122"/>
      <c r="J242" s="122"/>
      <c r="K242" s="122"/>
      <c r="L242" s="122"/>
      <c r="M242" s="122"/>
      <c r="N242" s="123" t="s">
        <v>1215</v>
      </c>
      <c r="O242" s="76">
        <v>224</v>
      </c>
      <c r="P242" s="123" t="s">
        <v>1521</v>
      </c>
      <c r="Q242" s="123" t="s">
        <v>1217</v>
      </c>
      <c r="R242" s="123" t="s">
        <v>1615</v>
      </c>
      <c r="S242" s="76">
        <v>28</v>
      </c>
      <c r="T242" s="72">
        <v>2</v>
      </c>
      <c r="U242" s="122" t="s">
        <v>1616</v>
      </c>
      <c r="V242" s="122" t="s">
        <v>1617</v>
      </c>
      <c r="W242" s="121"/>
      <c r="X242" s="121"/>
      <c r="Y242" s="120"/>
      <c r="Z242" s="2" t="s">
        <v>199</v>
      </c>
      <c r="AA242" s="125"/>
      <c r="AB242" s="125"/>
      <c r="AC242" s="125"/>
      <c r="AD242" s="2"/>
      <c r="AE242" s="125"/>
      <c r="AF242" s="125"/>
      <c r="AG242" s="125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  <c r="AY242" s="125"/>
      <c r="AZ242" s="125"/>
      <c r="BA242" s="125"/>
      <c r="BB242" s="125"/>
      <c r="BC242" s="125"/>
      <c r="BD242" s="125"/>
      <c r="BE242" s="125"/>
      <c r="BF242" s="125"/>
      <c r="BG242" s="125"/>
      <c r="BH242" s="125"/>
      <c r="BI242" s="125"/>
      <c r="BJ242" s="125"/>
      <c r="BK242" s="125"/>
      <c r="BL242" s="125"/>
      <c r="BM242" s="125"/>
      <c r="BN242" s="125"/>
      <c r="BO242" s="125"/>
      <c r="BP242" s="190"/>
      <c r="BQ242" s="191"/>
      <c r="BR242" s="191"/>
      <c r="BS242" s="191"/>
      <c r="BT242" s="191"/>
      <c r="BU242" s="191"/>
      <c r="BV242" s="191"/>
      <c r="BW242" s="128"/>
      <c r="BX242" s="129"/>
    </row>
    <row r="243" spans="1:76" s="13" customFormat="1" ht="20.45" customHeight="1" x14ac:dyDescent="0.3">
      <c r="A243" s="2"/>
      <c r="B243" s="2"/>
      <c r="C243" s="2"/>
      <c r="D243" s="120"/>
      <c r="E243" s="121"/>
      <c r="F243" s="121"/>
      <c r="G243" s="121"/>
      <c r="H243" s="122"/>
      <c r="I243" s="122"/>
      <c r="J243" s="122"/>
      <c r="K243" s="122"/>
      <c r="L243" s="122"/>
      <c r="M243" s="122"/>
      <c r="N243" s="123" t="s">
        <v>1215</v>
      </c>
      <c r="O243" s="76">
        <v>227</v>
      </c>
      <c r="P243" s="123" t="s">
        <v>1521</v>
      </c>
      <c r="Q243" s="123" t="s">
        <v>1217</v>
      </c>
      <c r="R243" s="123" t="s">
        <v>1636</v>
      </c>
      <c r="S243" s="76">
        <v>31</v>
      </c>
      <c r="T243" s="72">
        <v>4</v>
      </c>
      <c r="U243" s="122" t="s">
        <v>1637</v>
      </c>
      <c r="V243" s="122" t="s">
        <v>1638</v>
      </c>
      <c r="W243" s="121"/>
      <c r="X243" s="121"/>
      <c r="Y243" s="120"/>
      <c r="Z243" s="2" t="s">
        <v>199</v>
      </c>
      <c r="AA243" s="125"/>
      <c r="AB243" s="125"/>
      <c r="AC243" s="125"/>
      <c r="AD243" s="2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/>
      <c r="BE243" s="125"/>
      <c r="BF243" s="125"/>
      <c r="BG243" s="125"/>
      <c r="BH243" s="125"/>
      <c r="BI243" s="125"/>
      <c r="BJ243" s="125"/>
      <c r="BK243" s="125"/>
      <c r="BL243" s="125"/>
      <c r="BM243" s="125"/>
      <c r="BN243" s="125"/>
      <c r="BO243" s="125"/>
      <c r="BP243" s="190"/>
      <c r="BQ243" s="191"/>
      <c r="BR243" s="191"/>
      <c r="BS243" s="191"/>
      <c r="BT243" s="191"/>
      <c r="BU243" s="191"/>
      <c r="BV243" s="191"/>
      <c r="BW243" s="128"/>
      <c r="BX243" s="129"/>
    </row>
    <row r="244" spans="1:76" s="13" customFormat="1" ht="20.45" customHeight="1" x14ac:dyDescent="0.3">
      <c r="A244" s="2"/>
      <c r="B244" s="2"/>
      <c r="C244" s="2"/>
      <c r="D244" s="120"/>
      <c r="E244" s="121"/>
      <c r="F244" s="121"/>
      <c r="G244" s="121"/>
      <c r="H244" s="122"/>
      <c r="I244" s="122"/>
      <c r="J244" s="122"/>
      <c r="K244" s="122"/>
      <c r="L244" s="122"/>
      <c r="M244" s="122"/>
      <c r="N244" s="123" t="s">
        <v>1215</v>
      </c>
      <c r="O244" s="76">
        <v>229</v>
      </c>
      <c r="P244" s="123" t="s">
        <v>1521</v>
      </c>
      <c r="Q244" s="123" t="s">
        <v>1217</v>
      </c>
      <c r="R244" s="123" t="s">
        <v>1642</v>
      </c>
      <c r="S244" s="76">
        <v>31</v>
      </c>
      <c r="T244" s="72">
        <v>3</v>
      </c>
      <c r="U244" s="122" t="s">
        <v>1643</v>
      </c>
      <c r="V244" s="122" t="s">
        <v>1644</v>
      </c>
      <c r="W244" s="121"/>
      <c r="X244" s="121"/>
      <c r="Y244" s="120"/>
      <c r="Z244" s="2" t="s">
        <v>199</v>
      </c>
      <c r="AA244" s="125"/>
      <c r="AB244" s="125"/>
      <c r="AC244" s="125"/>
      <c r="AD244" s="2"/>
      <c r="AE244" s="125"/>
      <c r="AF244" s="125"/>
      <c r="AG244" s="125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  <c r="AY244" s="125"/>
      <c r="AZ244" s="125"/>
      <c r="BA244" s="125"/>
      <c r="BB244" s="125"/>
      <c r="BC244" s="125"/>
      <c r="BD244" s="125"/>
      <c r="BE244" s="125"/>
      <c r="BF244" s="125"/>
      <c r="BG244" s="125"/>
      <c r="BH244" s="125"/>
      <c r="BI244" s="125"/>
      <c r="BJ244" s="125"/>
      <c r="BK244" s="125"/>
      <c r="BL244" s="125"/>
      <c r="BM244" s="125"/>
      <c r="BN244" s="125"/>
      <c r="BO244" s="125"/>
      <c r="BP244" s="190"/>
      <c r="BQ244" s="191"/>
      <c r="BR244" s="191"/>
      <c r="BS244" s="191"/>
      <c r="BT244" s="191"/>
      <c r="BU244" s="191"/>
      <c r="BV244" s="191"/>
      <c r="BW244" s="128"/>
      <c r="BX244" s="129"/>
    </row>
    <row r="245" spans="1:76" s="13" customFormat="1" ht="20.45" customHeight="1" x14ac:dyDescent="0.3">
      <c r="A245" s="2"/>
      <c r="B245" s="2"/>
      <c r="C245" s="2"/>
      <c r="D245" s="120"/>
      <c r="E245" s="121"/>
      <c r="F245" s="121"/>
      <c r="G245" s="121"/>
      <c r="H245" s="122"/>
      <c r="I245" s="122"/>
      <c r="J245" s="122"/>
      <c r="K245" s="122"/>
      <c r="L245" s="122"/>
      <c r="M245" s="122"/>
      <c r="N245" s="123" t="s">
        <v>1645</v>
      </c>
      <c r="O245" s="76">
        <v>230</v>
      </c>
      <c r="P245" s="123" t="s">
        <v>1646</v>
      </c>
      <c r="Q245" s="123" t="s">
        <v>859</v>
      </c>
      <c r="R245" s="123" t="s">
        <v>1647</v>
      </c>
      <c r="S245" s="76">
        <v>31</v>
      </c>
      <c r="T245" s="72">
        <v>3</v>
      </c>
      <c r="U245" s="122" t="s">
        <v>1648</v>
      </c>
      <c r="V245" s="122" t="s">
        <v>1649</v>
      </c>
      <c r="W245" s="121"/>
      <c r="X245" s="121"/>
      <c r="Y245" s="120"/>
      <c r="Z245" s="2" t="s">
        <v>199</v>
      </c>
      <c r="AA245" s="125"/>
      <c r="AB245" s="125"/>
      <c r="AC245" s="125"/>
      <c r="AD245" s="2"/>
      <c r="AE245" s="125"/>
      <c r="AF245" s="125"/>
      <c r="AG245" s="125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  <c r="AY245" s="125"/>
      <c r="AZ245" s="125"/>
      <c r="BA245" s="125"/>
      <c r="BB245" s="125"/>
      <c r="BC245" s="125"/>
      <c r="BD245" s="125"/>
      <c r="BE245" s="125"/>
      <c r="BF245" s="125"/>
      <c r="BG245" s="125"/>
      <c r="BH245" s="125"/>
      <c r="BI245" s="125"/>
      <c r="BJ245" s="125"/>
      <c r="BK245" s="125"/>
      <c r="BL245" s="125"/>
      <c r="BM245" s="125"/>
      <c r="BN245" s="125"/>
      <c r="BO245" s="125"/>
      <c r="BP245" s="190"/>
      <c r="BQ245" s="191"/>
      <c r="BR245" s="191"/>
      <c r="BS245" s="191"/>
      <c r="BT245" s="191"/>
      <c r="BU245" s="191"/>
      <c r="BV245" s="191"/>
      <c r="BW245" s="128"/>
      <c r="BX245" s="129"/>
    </row>
    <row r="246" spans="1:76" s="13" customFormat="1" ht="20.45" customHeight="1" x14ac:dyDescent="0.3">
      <c r="A246" s="2"/>
      <c r="B246" s="2"/>
      <c r="C246" s="2"/>
      <c r="D246" s="120"/>
      <c r="E246" s="121"/>
      <c r="F246" s="121"/>
      <c r="G246" s="121"/>
      <c r="H246" s="122"/>
      <c r="I246" s="122"/>
      <c r="J246" s="122"/>
      <c r="K246" s="122"/>
      <c r="L246" s="122"/>
      <c r="M246" s="122"/>
      <c r="N246" s="123" t="s">
        <v>1645</v>
      </c>
      <c r="O246" s="76">
        <v>231</v>
      </c>
      <c r="P246" s="123" t="s">
        <v>1521</v>
      </c>
      <c r="Q246" s="123" t="s">
        <v>859</v>
      </c>
      <c r="R246" s="123" t="s">
        <v>1650</v>
      </c>
      <c r="S246" s="76">
        <v>31</v>
      </c>
      <c r="T246" s="72">
        <v>1</v>
      </c>
      <c r="U246" s="122" t="s">
        <v>1651</v>
      </c>
      <c r="V246" s="122" t="s">
        <v>1652</v>
      </c>
      <c r="W246" s="121"/>
      <c r="X246" s="121"/>
      <c r="Y246" s="120"/>
      <c r="Z246" s="2" t="s">
        <v>199</v>
      </c>
      <c r="AA246" s="125"/>
      <c r="AB246" s="125"/>
      <c r="AC246" s="125"/>
      <c r="AD246" s="2"/>
      <c r="AE246" s="125"/>
      <c r="AF246" s="125"/>
      <c r="AG246" s="125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  <c r="AY246" s="125"/>
      <c r="AZ246" s="125"/>
      <c r="BA246" s="125"/>
      <c r="BB246" s="125"/>
      <c r="BC246" s="125"/>
      <c r="BD246" s="125"/>
      <c r="BE246" s="125"/>
      <c r="BF246" s="125"/>
      <c r="BG246" s="125"/>
      <c r="BH246" s="125"/>
      <c r="BI246" s="125"/>
      <c r="BJ246" s="125"/>
      <c r="BK246" s="125"/>
      <c r="BL246" s="125"/>
      <c r="BM246" s="125"/>
      <c r="BN246" s="125"/>
      <c r="BO246" s="125"/>
      <c r="BP246" s="190"/>
      <c r="BQ246" s="191"/>
      <c r="BR246" s="191"/>
      <c r="BS246" s="191"/>
      <c r="BT246" s="191"/>
      <c r="BU246" s="191"/>
      <c r="BV246" s="191"/>
      <c r="BW246" s="128"/>
      <c r="BX246" s="129"/>
    </row>
    <row r="247" spans="1:76" s="13" customFormat="1" ht="20.45" customHeight="1" x14ac:dyDescent="0.3">
      <c r="A247" s="2"/>
      <c r="B247" s="2"/>
      <c r="C247" s="2"/>
      <c r="D247" s="120"/>
      <c r="E247" s="121"/>
      <c r="F247" s="121"/>
      <c r="G247" s="121"/>
      <c r="H247" s="122"/>
      <c r="I247" s="122"/>
      <c r="J247" s="122"/>
      <c r="K247" s="122"/>
      <c r="L247" s="122"/>
      <c r="M247" s="122"/>
      <c r="N247" s="123" t="s">
        <v>1645</v>
      </c>
      <c r="O247" s="76">
        <v>233</v>
      </c>
      <c r="P247" s="123" t="s">
        <v>1521</v>
      </c>
      <c r="Q247" s="123" t="s">
        <v>859</v>
      </c>
      <c r="R247" s="123" t="s">
        <v>1687</v>
      </c>
      <c r="S247" s="76">
        <v>35</v>
      </c>
      <c r="T247" s="72">
        <v>2</v>
      </c>
      <c r="U247" s="122" t="s">
        <v>1688</v>
      </c>
      <c r="V247" s="122" t="s">
        <v>1689</v>
      </c>
      <c r="W247" s="121"/>
      <c r="X247" s="121"/>
      <c r="Y247" s="120"/>
      <c r="Z247" s="2" t="s">
        <v>1806</v>
      </c>
      <c r="AA247" s="125"/>
      <c r="AB247" s="125"/>
      <c r="AC247" s="125"/>
      <c r="AD247" s="2"/>
      <c r="AE247" s="125"/>
      <c r="AF247" s="125"/>
      <c r="AG247" s="125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  <c r="AY247" s="125"/>
      <c r="AZ247" s="125"/>
      <c r="BA247" s="125"/>
      <c r="BB247" s="125"/>
      <c r="BC247" s="125"/>
      <c r="BD247" s="125"/>
      <c r="BE247" s="125"/>
      <c r="BF247" s="125"/>
      <c r="BG247" s="125"/>
      <c r="BH247" s="125"/>
      <c r="BI247" s="125"/>
      <c r="BJ247" s="125"/>
      <c r="BK247" s="125"/>
      <c r="BL247" s="125"/>
      <c r="BM247" s="125"/>
      <c r="BN247" s="125"/>
      <c r="BO247" s="125"/>
      <c r="BP247" s="190"/>
      <c r="BQ247" s="191"/>
      <c r="BR247" s="191"/>
      <c r="BS247" s="191"/>
      <c r="BT247" s="191"/>
      <c r="BU247" s="191"/>
      <c r="BV247" s="191"/>
      <c r="BW247" s="128"/>
      <c r="BX247" s="129"/>
    </row>
    <row r="248" spans="1:76" s="13" customFormat="1" ht="20.45" customHeight="1" x14ac:dyDescent="0.3">
      <c r="A248" s="2"/>
      <c r="B248" s="2"/>
      <c r="C248" s="2"/>
      <c r="D248" s="120"/>
      <c r="E248" s="121"/>
      <c r="F248" s="121"/>
      <c r="G248" s="121"/>
      <c r="H248" s="122"/>
      <c r="I248" s="122"/>
      <c r="J248" s="122"/>
      <c r="K248" s="122"/>
      <c r="L248" s="122"/>
      <c r="M248" s="122"/>
      <c r="N248" s="123" t="s">
        <v>1215</v>
      </c>
      <c r="O248" s="76">
        <v>241</v>
      </c>
      <c r="P248" s="123" t="s">
        <v>1496</v>
      </c>
      <c r="Q248" s="123" t="s">
        <v>1217</v>
      </c>
      <c r="R248" s="123" t="s">
        <v>1534</v>
      </c>
      <c r="S248" s="76">
        <v>5</v>
      </c>
      <c r="T248" s="72">
        <v>2</v>
      </c>
      <c r="U248" s="122" t="s">
        <v>1872</v>
      </c>
      <c r="V248" s="122" t="s">
        <v>1535</v>
      </c>
      <c r="W248" s="121"/>
      <c r="X248" s="121"/>
      <c r="Y248" s="120"/>
      <c r="Z248" s="2" t="s">
        <v>199</v>
      </c>
      <c r="AA248" s="125"/>
      <c r="AB248" s="125"/>
      <c r="AC248" s="125"/>
      <c r="AD248" s="2">
        <f t="shared" si="66"/>
        <v>0</v>
      </c>
      <c r="AE248" s="125"/>
      <c r="AF248" s="125"/>
      <c r="AG248" s="125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  <c r="AY248" s="125"/>
      <c r="AZ248" s="125"/>
      <c r="BA248" s="125"/>
      <c r="BB248" s="125"/>
      <c r="BC248" s="125"/>
      <c r="BD248" s="125"/>
      <c r="BE248" s="125"/>
      <c r="BF248" s="125"/>
      <c r="BG248" s="125"/>
      <c r="BH248" s="125"/>
      <c r="BI248" s="125"/>
      <c r="BJ248" s="125"/>
      <c r="BK248" s="125"/>
      <c r="BL248" s="125"/>
      <c r="BM248" s="125"/>
      <c r="BN248" s="125"/>
      <c r="BO248" s="125"/>
      <c r="BP248" s="190"/>
      <c r="BQ248" s="191"/>
      <c r="BR248" s="191"/>
      <c r="BS248" s="191"/>
      <c r="BT248" s="191"/>
      <c r="BU248" s="191"/>
      <c r="BV248" s="191"/>
      <c r="BW248" s="128"/>
      <c r="BX248" s="129"/>
    </row>
    <row r="249" spans="1:76" s="13" customFormat="1" ht="20.45" customHeight="1" x14ac:dyDescent="0.3">
      <c r="A249" s="2"/>
      <c r="B249" s="2"/>
      <c r="C249" s="2"/>
      <c r="D249" s="120"/>
      <c r="E249" s="121"/>
      <c r="F249" s="121"/>
      <c r="G249" s="121"/>
      <c r="H249" s="122"/>
      <c r="I249" s="122"/>
      <c r="J249" s="122"/>
      <c r="K249" s="122"/>
      <c r="L249" s="122"/>
      <c r="M249" s="122"/>
      <c r="N249" s="123" t="s">
        <v>1215</v>
      </c>
      <c r="O249" s="76">
        <v>242</v>
      </c>
      <c r="P249" s="123" t="s">
        <v>1496</v>
      </c>
      <c r="Q249" s="123" t="s">
        <v>1217</v>
      </c>
      <c r="R249" s="123" t="s">
        <v>1536</v>
      </c>
      <c r="S249" s="76">
        <v>5</v>
      </c>
      <c r="T249" s="72">
        <v>3</v>
      </c>
      <c r="U249" s="122" t="s">
        <v>1537</v>
      </c>
      <c r="V249" s="122" t="s">
        <v>1538</v>
      </c>
      <c r="W249" s="121"/>
      <c r="X249" s="121"/>
      <c r="Y249" s="120"/>
      <c r="Z249" s="2" t="s">
        <v>199</v>
      </c>
      <c r="AA249" s="125"/>
      <c r="AB249" s="125"/>
      <c r="AC249" s="125"/>
      <c r="AD249" s="2">
        <f t="shared" si="66"/>
        <v>0</v>
      </c>
      <c r="AE249" s="125"/>
      <c r="AF249" s="125"/>
      <c r="AG249" s="125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  <c r="AY249" s="125"/>
      <c r="AZ249" s="125"/>
      <c r="BA249" s="125"/>
      <c r="BB249" s="125"/>
      <c r="BC249" s="125"/>
      <c r="BD249" s="125"/>
      <c r="BE249" s="125"/>
      <c r="BF249" s="125"/>
      <c r="BG249" s="125"/>
      <c r="BH249" s="125"/>
      <c r="BI249" s="125"/>
      <c r="BJ249" s="125"/>
      <c r="BK249" s="125"/>
      <c r="BL249" s="125"/>
      <c r="BM249" s="125"/>
      <c r="BN249" s="125"/>
      <c r="BO249" s="125"/>
      <c r="BP249" s="190"/>
      <c r="BQ249" s="191"/>
      <c r="BR249" s="191"/>
      <c r="BS249" s="191"/>
      <c r="BT249" s="191"/>
      <c r="BU249" s="191"/>
      <c r="BV249" s="191"/>
      <c r="BW249" s="128"/>
      <c r="BX249" s="129"/>
    </row>
    <row r="250" spans="1:76" s="13" customFormat="1" ht="20.45" customHeight="1" x14ac:dyDescent="0.3">
      <c r="A250" s="2"/>
      <c r="B250" s="2"/>
      <c r="C250" s="2"/>
      <c r="D250" s="120"/>
      <c r="E250" s="121"/>
      <c r="F250" s="121"/>
      <c r="G250" s="121"/>
      <c r="H250" s="122"/>
      <c r="I250" s="122"/>
      <c r="J250" s="122"/>
      <c r="K250" s="122"/>
      <c r="L250" s="122"/>
      <c r="M250" s="122"/>
      <c r="N250" s="123" t="s">
        <v>1645</v>
      </c>
      <c r="O250" s="76">
        <v>245</v>
      </c>
      <c r="P250" s="123" t="s">
        <v>1665</v>
      </c>
      <c r="Q250" s="123" t="s">
        <v>1654</v>
      </c>
      <c r="R250" s="123" t="s">
        <v>1666</v>
      </c>
      <c r="S250" s="76">
        <v>34</v>
      </c>
      <c r="T250" s="72">
        <v>1</v>
      </c>
      <c r="U250" s="122" t="s">
        <v>1667</v>
      </c>
      <c r="V250" s="122" t="s">
        <v>1668</v>
      </c>
      <c r="W250" s="121"/>
      <c r="X250" s="121"/>
      <c r="Y250" s="120"/>
      <c r="Z250" s="2" t="s">
        <v>1806</v>
      </c>
      <c r="AA250" s="125"/>
      <c r="AB250" s="125"/>
      <c r="AC250" s="125"/>
      <c r="AD250" s="2"/>
      <c r="AE250" s="125"/>
      <c r="AF250" s="125"/>
      <c r="AG250" s="125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  <c r="AY250" s="125"/>
      <c r="AZ250" s="125"/>
      <c r="BA250" s="125"/>
      <c r="BB250" s="125"/>
      <c r="BC250" s="125"/>
      <c r="BD250" s="125"/>
      <c r="BE250" s="125"/>
      <c r="BF250" s="125"/>
      <c r="BG250" s="125"/>
      <c r="BH250" s="125"/>
      <c r="BI250" s="125"/>
      <c r="BJ250" s="125"/>
      <c r="BK250" s="125"/>
      <c r="BL250" s="125"/>
      <c r="BM250" s="125"/>
      <c r="BN250" s="125"/>
      <c r="BO250" s="125"/>
      <c r="BP250" s="190"/>
      <c r="BQ250" s="191"/>
      <c r="BR250" s="191"/>
      <c r="BS250" s="191"/>
      <c r="BT250" s="191"/>
      <c r="BU250" s="191"/>
      <c r="BV250" s="191"/>
      <c r="BW250" s="128"/>
      <c r="BX250" s="129"/>
    </row>
    <row r="251" spans="1:76" s="13" customFormat="1" ht="20.45" customHeight="1" x14ac:dyDescent="0.3">
      <c r="A251" s="2"/>
      <c r="B251" s="2"/>
      <c r="C251" s="2"/>
      <c r="D251" s="120"/>
      <c r="E251" s="121"/>
      <c r="F251" s="121"/>
      <c r="G251" s="121"/>
      <c r="H251" s="122"/>
      <c r="I251" s="122"/>
      <c r="J251" s="122"/>
      <c r="K251" s="122"/>
      <c r="L251" s="122"/>
      <c r="M251" s="122"/>
      <c r="N251" s="123" t="s">
        <v>1645</v>
      </c>
      <c r="O251" s="76">
        <v>246</v>
      </c>
      <c r="P251" s="123" t="s">
        <v>1496</v>
      </c>
      <c r="Q251" s="123" t="s">
        <v>859</v>
      </c>
      <c r="R251" s="123" t="s">
        <v>1669</v>
      </c>
      <c r="S251" s="76">
        <v>34</v>
      </c>
      <c r="T251" s="72">
        <v>1</v>
      </c>
      <c r="U251" s="122" t="s">
        <v>1670</v>
      </c>
      <c r="V251" s="122" t="s">
        <v>1671</v>
      </c>
      <c r="W251" s="121"/>
      <c r="X251" s="121"/>
      <c r="Y251" s="120"/>
      <c r="Z251" s="2" t="s">
        <v>199</v>
      </c>
      <c r="AA251" s="125"/>
      <c r="AB251" s="125"/>
      <c r="AC251" s="125"/>
      <c r="AD251" s="2"/>
      <c r="AE251" s="125"/>
      <c r="AF251" s="125"/>
      <c r="AG251" s="125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  <c r="AY251" s="125"/>
      <c r="AZ251" s="125"/>
      <c r="BA251" s="125"/>
      <c r="BB251" s="125"/>
      <c r="BC251" s="125"/>
      <c r="BD251" s="125"/>
      <c r="BE251" s="125"/>
      <c r="BF251" s="125"/>
      <c r="BG251" s="125"/>
      <c r="BH251" s="125"/>
      <c r="BI251" s="125"/>
      <c r="BJ251" s="125"/>
      <c r="BK251" s="125"/>
      <c r="BL251" s="125"/>
      <c r="BM251" s="125"/>
      <c r="BN251" s="125"/>
      <c r="BO251" s="125"/>
      <c r="BP251" s="190"/>
      <c r="BQ251" s="191"/>
      <c r="BR251" s="191"/>
      <c r="BS251" s="191"/>
      <c r="BT251" s="191"/>
      <c r="BU251" s="191"/>
      <c r="BV251" s="191"/>
      <c r="BW251" s="128"/>
      <c r="BX251" s="129"/>
    </row>
    <row r="252" spans="1:76" s="13" customFormat="1" ht="20.45" customHeight="1" x14ac:dyDescent="0.3">
      <c r="A252" s="2"/>
      <c r="B252" s="2"/>
      <c r="C252" s="2"/>
      <c r="D252" s="120"/>
      <c r="E252" s="121"/>
      <c r="F252" s="121"/>
      <c r="G252" s="121"/>
      <c r="H252" s="122"/>
      <c r="I252" s="122"/>
      <c r="J252" s="122"/>
      <c r="K252" s="122"/>
      <c r="L252" s="122"/>
      <c r="M252" s="122"/>
      <c r="N252" s="123" t="s">
        <v>1873</v>
      </c>
      <c r="O252" s="76">
        <v>249</v>
      </c>
      <c r="P252" s="123" t="s">
        <v>1496</v>
      </c>
      <c r="Q252" s="123" t="s">
        <v>859</v>
      </c>
      <c r="R252" s="123" t="s">
        <v>1874</v>
      </c>
      <c r="S252" s="76">
        <v>35</v>
      </c>
      <c r="T252" s="72">
        <v>3</v>
      </c>
      <c r="U252" s="122" t="s">
        <v>1875</v>
      </c>
      <c r="V252" s="122" t="s">
        <v>1876</v>
      </c>
      <c r="W252" s="121"/>
      <c r="X252" s="121"/>
      <c r="Y252" s="120"/>
      <c r="Z252" s="2" t="s">
        <v>1877</v>
      </c>
      <c r="AA252" s="125"/>
      <c r="AB252" s="125"/>
      <c r="AC252" s="125"/>
      <c r="AD252" s="2"/>
      <c r="AE252" s="125"/>
      <c r="AF252" s="125"/>
      <c r="AG252" s="125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  <c r="AY252" s="125"/>
      <c r="AZ252" s="125"/>
      <c r="BA252" s="125"/>
      <c r="BB252" s="125"/>
      <c r="BC252" s="125"/>
      <c r="BD252" s="125"/>
      <c r="BE252" s="125"/>
      <c r="BF252" s="125"/>
      <c r="BG252" s="125"/>
      <c r="BH252" s="125"/>
      <c r="BI252" s="125"/>
      <c r="BJ252" s="125"/>
      <c r="BK252" s="125"/>
      <c r="BL252" s="125"/>
      <c r="BM252" s="125"/>
      <c r="BN252" s="125"/>
      <c r="BO252" s="125"/>
      <c r="BP252" s="190"/>
      <c r="BQ252" s="191"/>
      <c r="BR252" s="191"/>
      <c r="BS252" s="191"/>
      <c r="BT252" s="191"/>
      <c r="BU252" s="191"/>
      <c r="BV252" s="191"/>
      <c r="BW252" s="128"/>
      <c r="BX252" s="129"/>
    </row>
    <row r="253" spans="1:76" s="13" customFormat="1" ht="20.45" customHeight="1" x14ac:dyDescent="0.3">
      <c r="A253" s="2"/>
      <c r="B253" s="2"/>
      <c r="C253" s="2"/>
      <c r="D253" s="120"/>
      <c r="E253" s="121"/>
      <c r="F253" s="121"/>
      <c r="G253" s="121"/>
      <c r="H253" s="122"/>
      <c r="I253" s="122"/>
      <c r="J253" s="122"/>
      <c r="K253" s="122"/>
      <c r="L253" s="122"/>
      <c r="M253" s="122"/>
      <c r="N253" s="123" t="s">
        <v>1645</v>
      </c>
      <c r="O253" s="76">
        <v>251</v>
      </c>
      <c r="P253" s="123" t="s">
        <v>1496</v>
      </c>
      <c r="Q253" s="123" t="s">
        <v>859</v>
      </c>
      <c r="R253" s="123" t="s">
        <v>1696</v>
      </c>
      <c r="S253" s="76">
        <v>36</v>
      </c>
      <c r="T253" s="72">
        <v>2</v>
      </c>
      <c r="U253" s="122" t="s">
        <v>1697</v>
      </c>
      <c r="V253" s="122" t="s">
        <v>1698</v>
      </c>
      <c r="W253" s="121"/>
      <c r="X253" s="121"/>
      <c r="Y253" s="120"/>
      <c r="Z253" s="2" t="s">
        <v>199</v>
      </c>
      <c r="AA253" s="125"/>
      <c r="AB253" s="125"/>
      <c r="AC253" s="125"/>
      <c r="AD253" s="2"/>
      <c r="AE253" s="125"/>
      <c r="AF253" s="125"/>
      <c r="AG253" s="125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  <c r="AY253" s="125"/>
      <c r="AZ253" s="125"/>
      <c r="BA253" s="125"/>
      <c r="BB253" s="125"/>
      <c r="BC253" s="125"/>
      <c r="BD253" s="125"/>
      <c r="BE253" s="125"/>
      <c r="BF253" s="125"/>
      <c r="BG253" s="125"/>
      <c r="BH253" s="125"/>
      <c r="BI253" s="125"/>
      <c r="BJ253" s="125"/>
      <c r="BK253" s="125"/>
      <c r="BL253" s="125"/>
      <c r="BM253" s="125"/>
      <c r="BN253" s="125"/>
      <c r="BO253" s="125"/>
      <c r="BP253" s="190"/>
      <c r="BQ253" s="191"/>
      <c r="BR253" s="191"/>
      <c r="BS253" s="191"/>
      <c r="BT253" s="191"/>
      <c r="BU253" s="191"/>
      <c r="BV253" s="191"/>
      <c r="BW253" s="128"/>
      <c r="BX253" s="129"/>
    </row>
    <row r="254" spans="1:76" s="13" customFormat="1" ht="20.45" customHeight="1" x14ac:dyDescent="0.3">
      <c r="A254" s="2"/>
      <c r="B254" s="2"/>
      <c r="C254" s="2"/>
      <c r="D254" s="120"/>
      <c r="E254" s="121"/>
      <c r="F254" s="121"/>
      <c r="G254" s="121"/>
      <c r="H254" s="122"/>
      <c r="I254" s="122"/>
      <c r="J254" s="122"/>
      <c r="K254" s="122"/>
      <c r="L254" s="122"/>
      <c r="M254" s="122"/>
      <c r="N254" s="123" t="s">
        <v>1215</v>
      </c>
      <c r="O254" s="76">
        <v>253</v>
      </c>
      <c r="P254" s="123" t="s">
        <v>1539</v>
      </c>
      <c r="Q254" s="123" t="s">
        <v>1217</v>
      </c>
      <c r="R254" s="123" t="s">
        <v>1540</v>
      </c>
      <c r="S254" s="76">
        <v>5</v>
      </c>
      <c r="T254" s="72">
        <v>1</v>
      </c>
      <c r="U254" s="122" t="s">
        <v>1541</v>
      </c>
      <c r="V254" s="122" t="s">
        <v>1542</v>
      </c>
      <c r="W254" s="121"/>
      <c r="X254" s="121"/>
      <c r="Y254" s="120"/>
      <c r="Z254" s="2" t="s">
        <v>1806</v>
      </c>
      <c r="AA254" s="125"/>
      <c r="AB254" s="125"/>
      <c r="AC254" s="125"/>
      <c r="AD254" s="2">
        <f t="shared" si="66"/>
        <v>0</v>
      </c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/>
      <c r="BE254" s="125"/>
      <c r="BF254" s="125"/>
      <c r="BG254" s="125"/>
      <c r="BH254" s="125"/>
      <c r="BI254" s="125"/>
      <c r="BJ254" s="125"/>
      <c r="BK254" s="125"/>
      <c r="BL254" s="125"/>
      <c r="BM254" s="125"/>
      <c r="BN254" s="125"/>
      <c r="BO254" s="125"/>
      <c r="BP254" s="190"/>
      <c r="BQ254" s="191"/>
      <c r="BR254" s="191"/>
      <c r="BS254" s="191"/>
      <c r="BT254" s="191"/>
      <c r="BU254" s="191"/>
      <c r="BV254" s="191"/>
      <c r="BW254" s="128"/>
      <c r="BX254" s="129"/>
    </row>
    <row r="255" spans="1:76" s="13" customFormat="1" ht="20.45" customHeight="1" x14ac:dyDescent="0.3">
      <c r="A255" s="2"/>
      <c r="B255" s="2"/>
      <c r="C255" s="2"/>
      <c r="D255" s="120"/>
      <c r="E255" s="121"/>
      <c r="F255" s="121"/>
      <c r="G255" s="121"/>
      <c r="H255" s="122"/>
      <c r="I255" s="122"/>
      <c r="J255" s="122"/>
      <c r="K255" s="122"/>
      <c r="L255" s="122"/>
      <c r="M255" s="122"/>
      <c r="N255" s="123" t="s">
        <v>1215</v>
      </c>
      <c r="O255" s="76">
        <v>255</v>
      </c>
      <c r="P255" s="123" t="s">
        <v>1539</v>
      </c>
      <c r="Q255" s="123" t="s">
        <v>1217</v>
      </c>
      <c r="R255" s="123" t="s">
        <v>1555</v>
      </c>
      <c r="S255" s="76">
        <v>14</v>
      </c>
      <c r="T255" s="72">
        <v>5</v>
      </c>
      <c r="U255" s="122" t="s">
        <v>1556</v>
      </c>
      <c r="V255" s="122" t="s">
        <v>1557</v>
      </c>
      <c r="W255" s="121"/>
      <c r="X255" s="121"/>
      <c r="Y255" s="120"/>
      <c r="Z255" s="2" t="s">
        <v>1806</v>
      </c>
      <c r="AA255" s="125"/>
      <c r="AB255" s="125"/>
      <c r="AC255" s="125"/>
      <c r="AD255" s="2">
        <f t="shared" si="66"/>
        <v>0</v>
      </c>
      <c r="AE255" s="125"/>
      <c r="AF255" s="125"/>
      <c r="AG255" s="125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  <c r="AY255" s="125"/>
      <c r="AZ255" s="125"/>
      <c r="BA255" s="125"/>
      <c r="BB255" s="125"/>
      <c r="BC255" s="125"/>
      <c r="BD255" s="125"/>
      <c r="BE255" s="125"/>
      <c r="BF255" s="125"/>
      <c r="BG255" s="125"/>
      <c r="BH255" s="125"/>
      <c r="BI255" s="125"/>
      <c r="BJ255" s="125"/>
      <c r="BK255" s="125"/>
      <c r="BL255" s="125"/>
      <c r="BM255" s="125"/>
      <c r="BN255" s="125"/>
      <c r="BO255" s="125"/>
      <c r="BP255" s="190"/>
      <c r="BQ255" s="191"/>
      <c r="BR255" s="191"/>
      <c r="BS255" s="191"/>
      <c r="BT255" s="191"/>
      <c r="BU255" s="191"/>
      <c r="BV255" s="191"/>
      <c r="BW255" s="128"/>
      <c r="BX255" s="129"/>
    </row>
    <row r="256" spans="1:76" s="13" customFormat="1" ht="20.45" customHeight="1" x14ac:dyDescent="0.3">
      <c r="A256" s="2"/>
      <c r="B256" s="2"/>
      <c r="C256" s="2"/>
      <c r="D256" s="120"/>
      <c r="E256" s="121"/>
      <c r="F256" s="121"/>
      <c r="G256" s="121"/>
      <c r="H256" s="122"/>
      <c r="I256" s="122"/>
      <c r="J256" s="122"/>
      <c r="K256" s="122"/>
      <c r="L256" s="122"/>
      <c r="M256" s="122"/>
      <c r="N256" s="123" t="s">
        <v>1215</v>
      </c>
      <c r="O256" s="76">
        <v>258</v>
      </c>
      <c r="P256" s="123" t="s">
        <v>1596</v>
      </c>
      <c r="Q256" s="123" t="s">
        <v>1252</v>
      </c>
      <c r="R256" s="123" t="s">
        <v>1597</v>
      </c>
      <c r="S256" s="76">
        <v>25</v>
      </c>
      <c r="T256" s="72">
        <v>1</v>
      </c>
      <c r="U256" s="122" t="s">
        <v>1598</v>
      </c>
      <c r="V256" s="122" t="s">
        <v>1599</v>
      </c>
      <c r="W256" s="121"/>
      <c r="X256" s="121"/>
      <c r="Y256" s="120"/>
      <c r="Z256" s="2" t="s">
        <v>1806</v>
      </c>
      <c r="AA256" s="125"/>
      <c r="AB256" s="125"/>
      <c r="AC256" s="125"/>
      <c r="AD256" s="2">
        <f t="shared" si="66"/>
        <v>0</v>
      </c>
      <c r="AE256" s="125"/>
      <c r="AF256" s="125"/>
      <c r="AG256" s="125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  <c r="AY256" s="125"/>
      <c r="AZ256" s="125"/>
      <c r="BA256" s="125"/>
      <c r="BB256" s="125"/>
      <c r="BC256" s="125"/>
      <c r="BD256" s="125"/>
      <c r="BE256" s="125"/>
      <c r="BF256" s="125"/>
      <c r="BG256" s="125"/>
      <c r="BH256" s="125"/>
      <c r="BI256" s="125"/>
      <c r="BJ256" s="125"/>
      <c r="BK256" s="125"/>
      <c r="BL256" s="125"/>
      <c r="BM256" s="125"/>
      <c r="BN256" s="125"/>
      <c r="BO256" s="125"/>
      <c r="BP256" s="190"/>
      <c r="BQ256" s="191"/>
      <c r="BR256" s="191"/>
      <c r="BS256" s="191"/>
      <c r="BT256" s="191"/>
      <c r="BU256" s="191"/>
      <c r="BV256" s="191"/>
      <c r="BW256" s="128"/>
      <c r="BX256" s="129"/>
    </row>
    <row r="257" spans="1:76" s="13" customFormat="1" ht="20.45" customHeight="1" x14ac:dyDescent="0.3">
      <c r="A257" s="2"/>
      <c r="B257" s="2"/>
      <c r="C257" s="2"/>
      <c r="D257" s="120"/>
      <c r="E257" s="121"/>
      <c r="F257" s="121"/>
      <c r="G257" s="121"/>
      <c r="H257" s="122"/>
      <c r="I257" s="122"/>
      <c r="J257" s="122"/>
      <c r="K257" s="122"/>
      <c r="L257" s="122"/>
      <c r="M257" s="122"/>
      <c r="N257" s="123" t="s">
        <v>1215</v>
      </c>
      <c r="O257" s="76">
        <v>262</v>
      </c>
      <c r="P257" s="123" t="s">
        <v>1596</v>
      </c>
      <c r="Q257" s="123" t="s">
        <v>1252</v>
      </c>
      <c r="R257" s="123" t="s">
        <v>1633</v>
      </c>
      <c r="S257" s="76">
        <v>31</v>
      </c>
      <c r="T257" s="72">
        <v>6</v>
      </c>
      <c r="U257" s="122" t="s">
        <v>1634</v>
      </c>
      <c r="V257" s="122" t="s">
        <v>1635</v>
      </c>
      <c r="W257" s="121"/>
      <c r="X257" s="121"/>
      <c r="Y257" s="120"/>
      <c r="Z257" s="2" t="s">
        <v>199</v>
      </c>
      <c r="AA257" s="125"/>
      <c r="AB257" s="125"/>
      <c r="AC257" s="125"/>
      <c r="AD257" s="2">
        <f t="shared" si="66"/>
        <v>0</v>
      </c>
      <c r="AE257" s="125"/>
      <c r="AF257" s="125"/>
      <c r="AG257" s="125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  <c r="AY257" s="125"/>
      <c r="AZ257" s="125"/>
      <c r="BA257" s="125"/>
      <c r="BB257" s="125"/>
      <c r="BC257" s="125"/>
      <c r="BD257" s="125"/>
      <c r="BE257" s="125"/>
      <c r="BF257" s="125"/>
      <c r="BG257" s="125"/>
      <c r="BH257" s="125"/>
      <c r="BI257" s="125"/>
      <c r="BJ257" s="125"/>
      <c r="BK257" s="125"/>
      <c r="BL257" s="125"/>
      <c r="BM257" s="125"/>
      <c r="BN257" s="125"/>
      <c r="BO257" s="125"/>
      <c r="BP257" s="190"/>
      <c r="BQ257" s="191"/>
      <c r="BR257" s="191"/>
      <c r="BS257" s="191"/>
      <c r="BT257" s="191"/>
      <c r="BU257" s="191"/>
      <c r="BV257" s="191"/>
      <c r="BW257" s="128"/>
      <c r="BX257" s="129"/>
    </row>
    <row r="258" spans="1:76" s="13" customFormat="1" ht="20.45" customHeight="1" x14ac:dyDescent="0.3">
      <c r="A258" s="2"/>
      <c r="B258" s="2"/>
      <c r="C258" s="2"/>
      <c r="D258" s="120"/>
      <c r="E258" s="121"/>
      <c r="F258" s="121"/>
      <c r="G258" s="121"/>
      <c r="H258" s="122"/>
      <c r="I258" s="122"/>
      <c r="J258" s="122"/>
      <c r="K258" s="122"/>
      <c r="L258" s="122"/>
      <c r="M258" s="122"/>
      <c r="N258" s="123" t="s">
        <v>1215</v>
      </c>
      <c r="O258" s="76">
        <v>269</v>
      </c>
      <c r="P258" s="123" t="s">
        <v>1579</v>
      </c>
      <c r="Q258" s="123" t="s">
        <v>1252</v>
      </c>
      <c r="R258" s="123" t="s">
        <v>1583</v>
      </c>
      <c r="S258" s="76">
        <v>24</v>
      </c>
      <c r="T258" s="72">
        <v>1</v>
      </c>
      <c r="U258" s="122" t="s">
        <v>1584</v>
      </c>
      <c r="V258" s="122" t="s">
        <v>1585</v>
      </c>
      <c r="W258" s="121"/>
      <c r="X258" s="121"/>
      <c r="Y258" s="120"/>
      <c r="Z258" s="2" t="s">
        <v>199</v>
      </c>
      <c r="AA258" s="125"/>
      <c r="AB258" s="125"/>
      <c r="AC258" s="125"/>
      <c r="AD258" s="2">
        <f t="shared" si="66"/>
        <v>0</v>
      </c>
      <c r="AE258" s="125"/>
      <c r="AF258" s="125"/>
      <c r="AG258" s="125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  <c r="AY258" s="125"/>
      <c r="AZ258" s="125"/>
      <c r="BA258" s="125"/>
      <c r="BB258" s="125"/>
      <c r="BC258" s="125"/>
      <c r="BD258" s="125"/>
      <c r="BE258" s="125"/>
      <c r="BF258" s="125"/>
      <c r="BG258" s="125"/>
      <c r="BH258" s="125"/>
      <c r="BI258" s="125"/>
      <c r="BJ258" s="125"/>
      <c r="BK258" s="125"/>
      <c r="BL258" s="125"/>
      <c r="BM258" s="125"/>
      <c r="BN258" s="125"/>
      <c r="BO258" s="125"/>
      <c r="BP258" s="190"/>
      <c r="BQ258" s="191"/>
      <c r="BR258" s="191"/>
      <c r="BS258" s="191"/>
      <c r="BT258" s="191"/>
      <c r="BU258" s="191"/>
      <c r="BV258" s="191"/>
      <c r="BW258" s="128"/>
      <c r="BX258" s="129"/>
    </row>
    <row r="259" spans="1:76" s="13" customFormat="1" ht="20.45" customHeight="1" x14ac:dyDescent="0.3">
      <c r="A259" s="147">
        <v>121</v>
      </c>
      <c r="B259" s="2" t="s">
        <v>828</v>
      </c>
      <c r="C259" s="147" t="s">
        <v>418</v>
      </c>
      <c r="D259" s="147" t="s">
        <v>0</v>
      </c>
      <c r="E259" s="2" t="s">
        <v>23</v>
      </c>
      <c r="F259" s="147" t="s">
        <v>412</v>
      </c>
      <c r="G259" s="148">
        <v>33</v>
      </c>
      <c r="H259" s="210">
        <v>2</v>
      </c>
      <c r="I259" s="194" t="s">
        <v>481</v>
      </c>
      <c r="J259" s="194" t="s">
        <v>482</v>
      </c>
      <c r="K259" s="210">
        <v>2</v>
      </c>
      <c r="L259" s="194" t="s">
        <v>482</v>
      </c>
      <c r="M259" s="194" t="s">
        <v>481</v>
      </c>
      <c r="N259" s="147" t="s">
        <v>880</v>
      </c>
      <c r="O259" s="151"/>
      <c r="P259" s="147"/>
      <c r="Q259" s="147"/>
      <c r="R259" s="147"/>
      <c r="S259" s="151"/>
      <c r="T259" s="152"/>
      <c r="U259" s="194"/>
      <c r="V259" s="194"/>
      <c r="W259" s="209">
        <v>4</v>
      </c>
      <c r="X259" s="209">
        <v>80</v>
      </c>
      <c r="Y259" s="2" t="s">
        <v>2</v>
      </c>
      <c r="Z259" s="2"/>
      <c r="AA259" s="2">
        <f t="shared" ref="AA259:AA311" si="67">SUM(AB259,AF259)</f>
        <v>0</v>
      </c>
      <c r="AB259" s="209"/>
      <c r="AC259" s="209"/>
      <c r="AD259" s="2">
        <f t="shared" si="66"/>
        <v>0</v>
      </c>
      <c r="AE259" s="209"/>
      <c r="AF259" s="209"/>
      <c r="AG259" s="209"/>
      <c r="AH259" s="2">
        <f t="shared" ref="AH259:AH312" si="68">SUM(AI259,AJ259)</f>
        <v>0</v>
      </c>
      <c r="AI259" s="11"/>
      <c r="AJ259" s="11"/>
      <c r="AK259" s="2">
        <f t="shared" ref="AK259:AK312" si="69">SUM(AL259:AS259)</f>
        <v>0</v>
      </c>
      <c r="AL259" s="2"/>
      <c r="AM259" s="2"/>
      <c r="AN259" s="2"/>
      <c r="AO259" s="2"/>
      <c r="AP259" s="2"/>
      <c r="AQ259" s="2"/>
      <c r="AR259" s="2"/>
      <c r="AS259" s="2"/>
      <c r="AT259" s="2">
        <f t="shared" ref="AT259:AT312" si="70">SUM(AU259:BB259)</f>
        <v>0</v>
      </c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116"/>
      <c r="BQ259" s="117"/>
      <c r="BR259" s="117"/>
      <c r="BS259" s="117"/>
      <c r="BT259" s="117"/>
      <c r="BU259" s="117"/>
      <c r="BV259" s="117"/>
      <c r="BW259" s="2"/>
    </row>
    <row r="260" spans="1:76" s="97" customFormat="1" ht="20.45" customHeight="1" x14ac:dyDescent="0.3">
      <c r="A260" s="90">
        <v>122</v>
      </c>
      <c r="B260" s="89" t="s">
        <v>828</v>
      </c>
      <c r="C260" s="90" t="s">
        <v>418</v>
      </c>
      <c r="D260" s="90" t="s">
        <v>0</v>
      </c>
      <c r="E260" s="89" t="s">
        <v>20</v>
      </c>
      <c r="F260" s="90" t="s">
        <v>412</v>
      </c>
      <c r="G260" s="91">
        <v>3</v>
      </c>
      <c r="H260" s="92">
        <v>1.4</v>
      </c>
      <c r="I260" s="202" t="s">
        <v>483</v>
      </c>
      <c r="J260" s="202" t="s">
        <v>484</v>
      </c>
      <c r="K260" s="92">
        <v>3.6</v>
      </c>
      <c r="L260" s="202" t="s">
        <v>483</v>
      </c>
      <c r="M260" s="202" t="s">
        <v>632</v>
      </c>
      <c r="N260" s="90" t="s">
        <v>1808</v>
      </c>
      <c r="O260" s="90">
        <v>199</v>
      </c>
      <c r="P260" s="90" t="s">
        <v>1505</v>
      </c>
      <c r="Q260" s="90" t="s">
        <v>859</v>
      </c>
      <c r="R260" s="90" t="s">
        <v>1824</v>
      </c>
      <c r="S260" s="90">
        <v>3</v>
      </c>
      <c r="T260" s="156">
        <v>2</v>
      </c>
      <c r="U260" s="202" t="s">
        <v>1825</v>
      </c>
      <c r="V260" s="202" t="s">
        <v>1826</v>
      </c>
      <c r="W260" s="208">
        <v>2</v>
      </c>
      <c r="X260" s="208">
        <v>60</v>
      </c>
      <c r="Y260" s="89" t="s">
        <v>2</v>
      </c>
      <c r="Z260" s="89" t="s">
        <v>1806</v>
      </c>
      <c r="AA260" s="89">
        <f t="shared" si="67"/>
        <v>0</v>
      </c>
      <c r="AB260" s="208"/>
      <c r="AC260" s="209"/>
      <c r="AD260" s="2">
        <f t="shared" si="66"/>
        <v>0</v>
      </c>
      <c r="AE260" s="208"/>
      <c r="AF260" s="208"/>
      <c r="AG260" s="208"/>
      <c r="AH260" s="89">
        <f t="shared" si="68"/>
        <v>0</v>
      </c>
      <c r="AI260" s="89"/>
      <c r="AJ260" s="89"/>
      <c r="AK260" s="89">
        <f t="shared" si="69"/>
        <v>0</v>
      </c>
      <c r="AL260" s="89"/>
      <c r="AM260" s="89"/>
      <c r="AN260" s="89"/>
      <c r="AO260" s="89"/>
      <c r="AP260" s="89"/>
      <c r="AQ260" s="89"/>
      <c r="AR260" s="89"/>
      <c r="AS260" s="89"/>
      <c r="AT260" s="89">
        <f t="shared" si="70"/>
        <v>0</v>
      </c>
      <c r="AU260" s="89"/>
      <c r="AV260" s="89"/>
      <c r="AW260" s="89"/>
      <c r="AX260" s="89"/>
      <c r="AY260" s="89"/>
      <c r="AZ260" s="89"/>
      <c r="BA260" s="89"/>
      <c r="BB260" s="89"/>
      <c r="BC260" s="89"/>
      <c r="BD260" s="89"/>
      <c r="BE260" s="89"/>
      <c r="BF260" s="89"/>
      <c r="BG260" s="89"/>
      <c r="BH260" s="89"/>
      <c r="BI260" s="89"/>
      <c r="BJ260" s="89"/>
      <c r="BK260" s="89"/>
      <c r="BL260" s="89"/>
      <c r="BM260" s="89"/>
      <c r="BN260" s="89"/>
      <c r="BO260" s="89"/>
      <c r="BP260" s="95"/>
      <c r="BQ260" s="96">
        <v>1</v>
      </c>
      <c r="BR260" s="96"/>
      <c r="BS260" s="96"/>
      <c r="BT260" s="96"/>
      <c r="BU260" s="96"/>
      <c r="BV260" s="96"/>
      <c r="BW260" s="96" t="s">
        <v>1741</v>
      </c>
    </row>
    <row r="261" spans="1:76" s="13" customFormat="1" ht="20.45" customHeight="1" x14ac:dyDescent="0.3">
      <c r="A261" s="147">
        <v>123</v>
      </c>
      <c r="B261" s="2" t="s">
        <v>828</v>
      </c>
      <c r="C261" s="147" t="s">
        <v>418</v>
      </c>
      <c r="D261" s="147" t="s">
        <v>0</v>
      </c>
      <c r="E261" s="2" t="s">
        <v>21</v>
      </c>
      <c r="F261" s="147" t="s">
        <v>423</v>
      </c>
      <c r="G261" s="148">
        <v>30</v>
      </c>
      <c r="H261" s="210">
        <v>5.7</v>
      </c>
      <c r="I261" s="194" t="s">
        <v>485</v>
      </c>
      <c r="J261" s="194" t="s">
        <v>486</v>
      </c>
      <c r="K261" s="210">
        <v>5.7</v>
      </c>
      <c r="L261" s="194" t="s">
        <v>633</v>
      </c>
      <c r="M261" s="194" t="s">
        <v>634</v>
      </c>
      <c r="N261" s="147" t="s">
        <v>868</v>
      </c>
      <c r="O261" s="147">
        <v>202</v>
      </c>
      <c r="P261" s="147" t="s">
        <v>1505</v>
      </c>
      <c r="Q261" s="147" t="s">
        <v>1217</v>
      </c>
      <c r="R261" s="147" t="s">
        <v>1809</v>
      </c>
      <c r="S261" s="147">
        <v>30</v>
      </c>
      <c r="T261" s="152">
        <v>1</v>
      </c>
      <c r="U261" s="194" t="s">
        <v>1810</v>
      </c>
      <c r="V261" s="194" t="s">
        <v>1811</v>
      </c>
      <c r="W261" s="209">
        <v>2</v>
      </c>
      <c r="X261" s="209">
        <v>60</v>
      </c>
      <c r="Y261" s="2" t="s">
        <v>2</v>
      </c>
      <c r="Z261" s="2" t="s">
        <v>1806</v>
      </c>
      <c r="AA261" s="2">
        <f t="shared" si="67"/>
        <v>0</v>
      </c>
      <c r="AB261" s="209"/>
      <c r="AC261" s="209"/>
      <c r="AD261" s="2">
        <f t="shared" si="66"/>
        <v>0</v>
      </c>
      <c r="AE261" s="209"/>
      <c r="AF261" s="209"/>
      <c r="AG261" s="209"/>
      <c r="AH261" s="2">
        <f t="shared" si="68"/>
        <v>0</v>
      </c>
      <c r="AI261" s="11"/>
      <c r="AJ261" s="11"/>
      <c r="AK261" s="2">
        <f t="shared" si="69"/>
        <v>0</v>
      </c>
      <c r="AL261" s="2"/>
      <c r="AM261" s="2"/>
      <c r="AN261" s="2"/>
      <c r="AO261" s="2"/>
      <c r="AP261" s="2"/>
      <c r="AQ261" s="2"/>
      <c r="AR261" s="2"/>
      <c r="AS261" s="2"/>
      <c r="AT261" s="2">
        <f t="shared" si="70"/>
        <v>0</v>
      </c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116"/>
      <c r="BQ261" s="117"/>
      <c r="BR261" s="117"/>
      <c r="BS261" s="117"/>
      <c r="BT261" s="117"/>
      <c r="BU261" s="117"/>
      <c r="BV261" s="117"/>
      <c r="BW261" s="2"/>
    </row>
    <row r="262" spans="1:76" s="13" customFormat="1" ht="20.45" customHeight="1" x14ac:dyDescent="0.3">
      <c r="A262" s="147">
        <v>124</v>
      </c>
      <c r="B262" s="2" t="s">
        <v>828</v>
      </c>
      <c r="C262" s="147" t="s">
        <v>418</v>
      </c>
      <c r="D262" s="147" t="s">
        <v>0</v>
      </c>
      <c r="E262" s="2" t="s">
        <v>22</v>
      </c>
      <c r="F262" s="147" t="s">
        <v>412</v>
      </c>
      <c r="G262" s="148">
        <v>30</v>
      </c>
      <c r="H262" s="210">
        <v>1.2</v>
      </c>
      <c r="I262" s="194" t="s">
        <v>487</v>
      </c>
      <c r="J262" s="194" t="s">
        <v>488</v>
      </c>
      <c r="K262" s="210">
        <v>1.2</v>
      </c>
      <c r="L262" s="194" t="s">
        <v>635</v>
      </c>
      <c r="M262" s="194" t="s">
        <v>636</v>
      </c>
      <c r="N262" s="147" t="s">
        <v>895</v>
      </c>
      <c r="O262" s="147">
        <v>226</v>
      </c>
      <c r="P262" s="147" t="s">
        <v>1867</v>
      </c>
      <c r="Q262" s="147" t="s">
        <v>1868</v>
      </c>
      <c r="R262" s="147" t="s">
        <v>1621</v>
      </c>
      <c r="S262" s="147">
        <v>28</v>
      </c>
      <c r="T262" s="152">
        <v>1</v>
      </c>
      <c r="U262" s="194" t="s">
        <v>1622</v>
      </c>
      <c r="V262" s="194" t="s">
        <v>1623</v>
      </c>
      <c r="W262" s="209">
        <v>3</v>
      </c>
      <c r="X262" s="209">
        <v>60</v>
      </c>
      <c r="Y262" s="2" t="s">
        <v>2</v>
      </c>
      <c r="Z262" s="2" t="s">
        <v>1869</v>
      </c>
      <c r="AA262" s="2">
        <f t="shared" si="67"/>
        <v>0</v>
      </c>
      <c r="AB262" s="209"/>
      <c r="AC262" s="209"/>
      <c r="AD262" s="2">
        <f t="shared" si="66"/>
        <v>0</v>
      </c>
      <c r="AE262" s="209"/>
      <c r="AF262" s="209"/>
      <c r="AG262" s="209"/>
      <c r="AH262" s="2">
        <f t="shared" si="68"/>
        <v>0</v>
      </c>
      <c r="AI262" s="2"/>
      <c r="AJ262" s="2"/>
      <c r="AK262" s="2">
        <f t="shared" si="69"/>
        <v>0</v>
      </c>
      <c r="AL262" s="2"/>
      <c r="AM262" s="2"/>
      <c r="AN262" s="2"/>
      <c r="AO262" s="2"/>
      <c r="AP262" s="2"/>
      <c r="AQ262" s="2"/>
      <c r="AR262" s="2"/>
      <c r="AS262" s="2"/>
      <c r="AT262" s="2">
        <f t="shared" si="70"/>
        <v>0</v>
      </c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116"/>
      <c r="BQ262" s="117"/>
      <c r="BR262" s="117"/>
      <c r="BS262" s="117"/>
      <c r="BT262" s="117"/>
      <c r="BU262" s="117"/>
      <c r="BV262" s="117"/>
      <c r="BW262" s="2" t="s">
        <v>1742</v>
      </c>
      <c r="BX262" s="13" t="s">
        <v>816</v>
      </c>
    </row>
    <row r="263" spans="1:76" s="13" customFormat="1" ht="20.45" customHeight="1" x14ac:dyDescent="0.3">
      <c r="A263" s="147">
        <v>125</v>
      </c>
      <c r="B263" s="2" t="s">
        <v>828</v>
      </c>
      <c r="C263" s="147" t="s">
        <v>419</v>
      </c>
      <c r="D263" s="147" t="s">
        <v>0</v>
      </c>
      <c r="E263" s="2" t="s">
        <v>40</v>
      </c>
      <c r="F263" s="147" t="s">
        <v>412</v>
      </c>
      <c r="G263" s="148">
        <v>3</v>
      </c>
      <c r="H263" s="210">
        <v>2</v>
      </c>
      <c r="I263" s="194" t="s">
        <v>489</v>
      </c>
      <c r="J263" s="194" t="s">
        <v>490</v>
      </c>
      <c r="K263" s="210">
        <v>2</v>
      </c>
      <c r="L263" s="194" t="s">
        <v>637</v>
      </c>
      <c r="M263" s="194" t="s">
        <v>638</v>
      </c>
      <c r="N263" s="147" t="s">
        <v>1205</v>
      </c>
      <c r="O263" s="147">
        <v>205</v>
      </c>
      <c r="P263" s="147" t="s">
        <v>1492</v>
      </c>
      <c r="Q263" s="147" t="s">
        <v>1217</v>
      </c>
      <c r="R263" s="147" t="s">
        <v>1512</v>
      </c>
      <c r="S263" s="147">
        <v>3</v>
      </c>
      <c r="T263" s="152">
        <v>2</v>
      </c>
      <c r="U263" s="194" t="s">
        <v>1513</v>
      </c>
      <c r="V263" s="194" t="s">
        <v>1514</v>
      </c>
      <c r="W263" s="209">
        <v>4</v>
      </c>
      <c r="X263" s="209">
        <v>80</v>
      </c>
      <c r="Y263" s="2" t="s">
        <v>1</v>
      </c>
      <c r="Z263" s="2" t="s">
        <v>199</v>
      </c>
      <c r="AA263" s="2">
        <f t="shared" si="67"/>
        <v>0</v>
      </c>
      <c r="AB263" s="209"/>
      <c r="AC263" s="209"/>
      <c r="AD263" s="2">
        <f t="shared" si="66"/>
        <v>0</v>
      </c>
      <c r="AE263" s="209"/>
      <c r="AF263" s="209"/>
      <c r="AG263" s="209"/>
      <c r="AH263" s="2">
        <f t="shared" si="68"/>
        <v>0</v>
      </c>
      <c r="AI263" s="11"/>
      <c r="AJ263" s="11"/>
      <c r="AK263" s="2">
        <f t="shared" si="69"/>
        <v>0</v>
      </c>
      <c r="AL263" s="2"/>
      <c r="AM263" s="2"/>
      <c r="AN263" s="2"/>
      <c r="AO263" s="2"/>
      <c r="AP263" s="2"/>
      <c r="AQ263" s="2"/>
      <c r="AR263" s="2"/>
      <c r="AS263" s="2"/>
      <c r="AT263" s="2">
        <f t="shared" si="70"/>
        <v>0</v>
      </c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116"/>
      <c r="BQ263" s="117"/>
      <c r="BR263" s="117"/>
      <c r="BS263" s="117"/>
      <c r="BT263" s="117"/>
      <c r="BU263" s="117"/>
      <c r="BV263" s="117"/>
      <c r="BW263" s="2"/>
    </row>
    <row r="264" spans="1:76" s="13" customFormat="1" ht="20.45" customHeight="1" x14ac:dyDescent="0.3">
      <c r="A264" s="147">
        <v>126</v>
      </c>
      <c r="B264" s="2" t="s">
        <v>828</v>
      </c>
      <c r="C264" s="147" t="s">
        <v>419</v>
      </c>
      <c r="D264" s="147" t="s">
        <v>0</v>
      </c>
      <c r="E264" s="2" t="s">
        <v>42</v>
      </c>
      <c r="F264" s="147" t="s">
        <v>412</v>
      </c>
      <c r="G264" s="148">
        <v>26</v>
      </c>
      <c r="H264" s="210">
        <v>4</v>
      </c>
      <c r="I264" s="194" t="s">
        <v>491</v>
      </c>
      <c r="J264" s="194" t="s">
        <v>492</v>
      </c>
      <c r="K264" s="210">
        <v>4</v>
      </c>
      <c r="L264" s="194" t="s">
        <v>639</v>
      </c>
      <c r="M264" s="194" t="s">
        <v>640</v>
      </c>
      <c r="N264" s="147" t="s">
        <v>1205</v>
      </c>
      <c r="O264" s="147">
        <v>215</v>
      </c>
      <c r="P264" s="147" t="s">
        <v>1492</v>
      </c>
      <c r="Q264" s="147" t="s">
        <v>1217</v>
      </c>
      <c r="R264" s="147" t="s">
        <v>1603</v>
      </c>
      <c r="S264" s="147">
        <v>26</v>
      </c>
      <c r="T264" s="152">
        <v>5</v>
      </c>
      <c r="U264" s="194" t="s">
        <v>1604</v>
      </c>
      <c r="V264" s="194" t="s">
        <v>1605</v>
      </c>
      <c r="W264" s="209">
        <v>2</v>
      </c>
      <c r="X264" s="209">
        <v>60</v>
      </c>
      <c r="Y264" s="2" t="s">
        <v>1</v>
      </c>
      <c r="Z264" s="2" t="s">
        <v>1806</v>
      </c>
      <c r="AA264" s="2">
        <f t="shared" si="67"/>
        <v>0</v>
      </c>
      <c r="AB264" s="209"/>
      <c r="AC264" s="209"/>
      <c r="AD264" s="2">
        <f t="shared" si="66"/>
        <v>0</v>
      </c>
      <c r="AE264" s="209"/>
      <c r="AF264" s="209"/>
      <c r="AG264" s="209"/>
      <c r="AH264" s="2">
        <f t="shared" si="68"/>
        <v>0</v>
      </c>
      <c r="AI264" s="2"/>
      <c r="AJ264" s="2"/>
      <c r="AK264" s="2">
        <f t="shared" si="69"/>
        <v>0</v>
      </c>
      <c r="AL264" s="2"/>
      <c r="AM264" s="2"/>
      <c r="AN264" s="2"/>
      <c r="AO264" s="2"/>
      <c r="AP264" s="2"/>
      <c r="AQ264" s="2"/>
      <c r="AR264" s="2"/>
      <c r="AS264" s="2"/>
      <c r="AT264" s="2">
        <f t="shared" si="70"/>
        <v>0</v>
      </c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116"/>
      <c r="BQ264" s="117"/>
      <c r="BR264" s="117"/>
      <c r="BS264" s="117"/>
      <c r="BT264" s="117"/>
      <c r="BU264" s="117"/>
      <c r="BV264" s="117"/>
      <c r="BW264" s="2" t="s">
        <v>1743</v>
      </c>
      <c r="BX264" s="13" t="s">
        <v>817</v>
      </c>
    </row>
    <row r="265" spans="1:76" s="13" customFormat="1" ht="20.45" customHeight="1" x14ac:dyDescent="0.3">
      <c r="A265" s="147">
        <v>127</v>
      </c>
      <c r="B265" s="2" t="s">
        <v>828</v>
      </c>
      <c r="C265" s="147" t="s">
        <v>419</v>
      </c>
      <c r="D265" s="147" t="s">
        <v>0</v>
      </c>
      <c r="E265" s="2" t="s">
        <v>39</v>
      </c>
      <c r="F265" s="147" t="s">
        <v>412</v>
      </c>
      <c r="G265" s="148">
        <v>2</v>
      </c>
      <c r="H265" s="210">
        <v>2.9</v>
      </c>
      <c r="I265" s="194" t="s">
        <v>493</v>
      </c>
      <c r="J265" s="194" t="s">
        <v>494</v>
      </c>
      <c r="K265" s="210">
        <v>2.9</v>
      </c>
      <c r="L265" s="194" t="s">
        <v>641</v>
      </c>
      <c r="M265" s="194" t="s">
        <v>642</v>
      </c>
      <c r="N265" s="147" t="s">
        <v>1205</v>
      </c>
      <c r="O265" s="147">
        <v>203</v>
      </c>
      <c r="P265" s="147" t="s">
        <v>1492</v>
      </c>
      <c r="Q265" s="147" t="s">
        <v>1217</v>
      </c>
      <c r="R265" s="147" t="s">
        <v>1493</v>
      </c>
      <c r="S265" s="147">
        <v>2</v>
      </c>
      <c r="T265" s="152">
        <v>3</v>
      </c>
      <c r="U265" s="194" t="s">
        <v>1494</v>
      </c>
      <c r="V265" s="194" t="s">
        <v>1495</v>
      </c>
      <c r="W265" s="209">
        <v>4</v>
      </c>
      <c r="X265" s="209">
        <v>80</v>
      </c>
      <c r="Y265" s="2" t="s">
        <v>2</v>
      </c>
      <c r="Z265" s="2" t="s">
        <v>199</v>
      </c>
      <c r="AA265" s="2">
        <f t="shared" si="67"/>
        <v>0</v>
      </c>
      <c r="AB265" s="209"/>
      <c r="AC265" s="209"/>
      <c r="AD265" s="2">
        <f t="shared" si="66"/>
        <v>0</v>
      </c>
      <c r="AE265" s="209"/>
      <c r="AF265" s="209"/>
      <c r="AG265" s="209"/>
      <c r="AH265" s="2">
        <f t="shared" si="68"/>
        <v>0</v>
      </c>
      <c r="AI265" s="11"/>
      <c r="AJ265" s="11"/>
      <c r="AK265" s="2">
        <f t="shared" si="69"/>
        <v>0</v>
      </c>
      <c r="AL265" s="2"/>
      <c r="AM265" s="2"/>
      <c r="AN265" s="2"/>
      <c r="AO265" s="2"/>
      <c r="AP265" s="2"/>
      <c r="AQ265" s="2"/>
      <c r="AR265" s="2"/>
      <c r="AS265" s="2"/>
      <c r="AT265" s="2">
        <f t="shared" si="70"/>
        <v>0</v>
      </c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116"/>
      <c r="BQ265" s="117"/>
      <c r="BR265" s="117"/>
      <c r="BS265" s="117"/>
      <c r="BT265" s="117"/>
      <c r="BU265" s="117"/>
      <c r="BV265" s="117"/>
      <c r="BW265" s="2"/>
    </row>
    <row r="266" spans="1:76" s="13" customFormat="1" ht="20.45" customHeight="1" x14ac:dyDescent="0.3">
      <c r="A266" s="147">
        <v>128</v>
      </c>
      <c r="B266" s="2" t="s">
        <v>828</v>
      </c>
      <c r="C266" s="147" t="s">
        <v>419</v>
      </c>
      <c r="D266" s="147" t="s">
        <v>0</v>
      </c>
      <c r="E266" s="2" t="s">
        <v>41</v>
      </c>
      <c r="F266" s="147" t="s">
        <v>412</v>
      </c>
      <c r="G266" s="148">
        <v>3</v>
      </c>
      <c r="H266" s="210">
        <v>1.5</v>
      </c>
      <c r="I266" s="194" t="s">
        <v>495</v>
      </c>
      <c r="J266" s="194" t="s">
        <v>496</v>
      </c>
      <c r="K266" s="210">
        <v>1.5</v>
      </c>
      <c r="L266" s="194" t="s">
        <v>643</v>
      </c>
      <c r="M266" s="194" t="s">
        <v>644</v>
      </c>
      <c r="N266" s="147" t="s">
        <v>1211</v>
      </c>
      <c r="O266" s="147">
        <v>206</v>
      </c>
      <c r="P266" s="147" t="s">
        <v>1492</v>
      </c>
      <c r="Q266" s="147" t="s">
        <v>1217</v>
      </c>
      <c r="R266" s="147" t="s">
        <v>1515</v>
      </c>
      <c r="S266" s="147">
        <v>3</v>
      </c>
      <c r="T266" s="152">
        <v>6</v>
      </c>
      <c r="U266" s="194" t="s">
        <v>1516</v>
      </c>
      <c r="V266" s="194" t="s">
        <v>1517</v>
      </c>
      <c r="W266" s="209">
        <v>4</v>
      </c>
      <c r="X266" s="209">
        <v>80</v>
      </c>
      <c r="Y266" s="2" t="s">
        <v>2</v>
      </c>
      <c r="Z266" s="2" t="s">
        <v>199</v>
      </c>
      <c r="AA266" s="2">
        <f t="shared" si="67"/>
        <v>0</v>
      </c>
      <c r="AB266" s="209"/>
      <c r="AC266" s="209"/>
      <c r="AD266" s="2">
        <f t="shared" si="66"/>
        <v>0</v>
      </c>
      <c r="AE266" s="209"/>
      <c r="AF266" s="209"/>
      <c r="AG266" s="209"/>
      <c r="AH266" s="2">
        <f t="shared" si="68"/>
        <v>0</v>
      </c>
      <c r="AI266" s="11"/>
      <c r="AJ266" s="11"/>
      <c r="AK266" s="2">
        <f t="shared" si="69"/>
        <v>0</v>
      </c>
      <c r="AL266" s="2"/>
      <c r="AM266" s="2"/>
      <c r="AN266" s="2"/>
      <c r="AO266" s="2"/>
      <c r="AP266" s="2"/>
      <c r="AQ266" s="2"/>
      <c r="AR266" s="2"/>
      <c r="AS266" s="2"/>
      <c r="AT266" s="2">
        <f t="shared" si="70"/>
        <v>0</v>
      </c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116"/>
      <c r="BQ266" s="117"/>
      <c r="BR266" s="117"/>
      <c r="BS266" s="117"/>
      <c r="BT266" s="117"/>
      <c r="BU266" s="117"/>
      <c r="BV266" s="117"/>
      <c r="BW266" s="2"/>
    </row>
    <row r="267" spans="1:76" s="13" customFormat="1" ht="20.45" customHeight="1" x14ac:dyDescent="0.3">
      <c r="A267" s="147">
        <v>129</v>
      </c>
      <c r="B267" s="2" t="s">
        <v>828</v>
      </c>
      <c r="C267" s="147" t="s">
        <v>419</v>
      </c>
      <c r="D267" s="147" t="s">
        <v>0</v>
      </c>
      <c r="E267" s="2" t="s">
        <v>45</v>
      </c>
      <c r="F267" s="147" t="s">
        <v>412</v>
      </c>
      <c r="G267" s="148">
        <v>33</v>
      </c>
      <c r="H267" s="210">
        <v>2.8</v>
      </c>
      <c r="I267" s="194" t="s">
        <v>497</v>
      </c>
      <c r="J267" s="194" t="s">
        <v>498</v>
      </c>
      <c r="K267" s="210">
        <v>2.8</v>
      </c>
      <c r="L267" s="194" t="s">
        <v>645</v>
      </c>
      <c r="M267" s="194" t="s">
        <v>646</v>
      </c>
      <c r="N267" s="147" t="s">
        <v>1653</v>
      </c>
      <c r="O267" s="147">
        <v>217</v>
      </c>
      <c r="P267" s="147" t="s">
        <v>1492</v>
      </c>
      <c r="Q267" s="147" t="s">
        <v>1654</v>
      </c>
      <c r="R267" s="147" t="s">
        <v>1659</v>
      </c>
      <c r="S267" s="147">
        <v>33</v>
      </c>
      <c r="T267" s="152">
        <v>2</v>
      </c>
      <c r="U267" s="194" t="s">
        <v>1660</v>
      </c>
      <c r="V267" s="194" t="s">
        <v>1661</v>
      </c>
      <c r="W267" s="209">
        <v>4</v>
      </c>
      <c r="X267" s="209">
        <v>80</v>
      </c>
      <c r="Y267" s="2" t="s">
        <v>2</v>
      </c>
      <c r="Z267" s="2" t="s">
        <v>1806</v>
      </c>
      <c r="AA267" s="2">
        <f t="shared" si="67"/>
        <v>0</v>
      </c>
      <c r="AB267" s="209"/>
      <c r="AC267" s="209"/>
      <c r="AD267" s="2">
        <f t="shared" si="66"/>
        <v>0</v>
      </c>
      <c r="AE267" s="209"/>
      <c r="AF267" s="209"/>
      <c r="AG267" s="209"/>
      <c r="AH267" s="2">
        <f t="shared" si="68"/>
        <v>0</v>
      </c>
      <c r="AI267" s="11"/>
      <c r="AJ267" s="11"/>
      <c r="AK267" s="2">
        <f t="shared" si="69"/>
        <v>0</v>
      </c>
      <c r="AL267" s="2"/>
      <c r="AM267" s="2"/>
      <c r="AN267" s="2"/>
      <c r="AO267" s="2"/>
      <c r="AP267" s="2"/>
      <c r="AQ267" s="2"/>
      <c r="AR267" s="2"/>
      <c r="AS267" s="2"/>
      <c r="AT267" s="2">
        <f t="shared" si="70"/>
        <v>0</v>
      </c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116"/>
      <c r="BQ267" s="117"/>
      <c r="BR267" s="117"/>
      <c r="BS267" s="117"/>
      <c r="BT267" s="117"/>
      <c r="BU267" s="117"/>
      <c r="BV267" s="117"/>
      <c r="BW267" s="2"/>
    </row>
    <row r="268" spans="1:76" s="13" customFormat="1" ht="20.45" customHeight="1" x14ac:dyDescent="0.3">
      <c r="A268" s="147">
        <v>130</v>
      </c>
      <c r="B268" s="2" t="s">
        <v>828</v>
      </c>
      <c r="C268" s="147" t="s">
        <v>419</v>
      </c>
      <c r="D268" s="147" t="s">
        <v>0</v>
      </c>
      <c r="E268" s="2" t="s">
        <v>43</v>
      </c>
      <c r="F268" s="147" t="s">
        <v>412</v>
      </c>
      <c r="G268" s="148">
        <v>33</v>
      </c>
      <c r="H268" s="210">
        <v>1</v>
      </c>
      <c r="I268" s="194" t="s">
        <v>499</v>
      </c>
      <c r="J268" s="194" t="s">
        <v>500</v>
      </c>
      <c r="K268" s="210">
        <v>1</v>
      </c>
      <c r="L268" s="194" t="s">
        <v>647</v>
      </c>
      <c r="M268" s="194" t="s">
        <v>648</v>
      </c>
      <c r="N268" s="147" t="s">
        <v>1205</v>
      </c>
      <c r="O268" s="147">
        <v>213</v>
      </c>
      <c r="P268" s="147" t="s">
        <v>1492</v>
      </c>
      <c r="Q268" s="147" t="s">
        <v>1217</v>
      </c>
      <c r="R268" s="147" t="s">
        <v>1586</v>
      </c>
      <c r="S268" s="147">
        <v>24</v>
      </c>
      <c r="T268" s="152">
        <v>2</v>
      </c>
      <c r="U268" s="194" t="s">
        <v>1587</v>
      </c>
      <c r="V268" s="194" t="s">
        <v>1588</v>
      </c>
      <c r="W268" s="209">
        <v>4</v>
      </c>
      <c r="X268" s="209">
        <v>80</v>
      </c>
      <c r="Y268" s="2" t="s">
        <v>2</v>
      </c>
      <c r="Z268" s="2" t="s">
        <v>1806</v>
      </c>
      <c r="AA268" s="2">
        <f t="shared" si="67"/>
        <v>0</v>
      </c>
      <c r="AB268" s="209"/>
      <c r="AC268" s="209"/>
      <c r="AD268" s="2">
        <f t="shared" si="66"/>
        <v>0</v>
      </c>
      <c r="AE268" s="209"/>
      <c r="AF268" s="209"/>
      <c r="AG268" s="209"/>
      <c r="AH268" s="2">
        <f t="shared" si="68"/>
        <v>0</v>
      </c>
      <c r="AI268" s="11"/>
      <c r="AJ268" s="11"/>
      <c r="AK268" s="2">
        <f t="shared" si="69"/>
        <v>0</v>
      </c>
      <c r="AL268" s="2"/>
      <c r="AM268" s="2"/>
      <c r="AN268" s="2"/>
      <c r="AO268" s="2"/>
      <c r="AP268" s="2"/>
      <c r="AQ268" s="2"/>
      <c r="AR268" s="2"/>
      <c r="AS268" s="2"/>
      <c r="AT268" s="2">
        <f t="shared" si="70"/>
        <v>0</v>
      </c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116"/>
      <c r="BQ268" s="117"/>
      <c r="BR268" s="117"/>
      <c r="BS268" s="117"/>
      <c r="BT268" s="117"/>
      <c r="BU268" s="117"/>
      <c r="BV268" s="117"/>
      <c r="BW268" s="2"/>
    </row>
    <row r="269" spans="1:76" s="13" customFormat="1" ht="20.45" customHeight="1" x14ac:dyDescent="0.3">
      <c r="A269" s="147">
        <v>131</v>
      </c>
      <c r="B269" s="2" t="s">
        <v>828</v>
      </c>
      <c r="C269" s="147" t="s">
        <v>419</v>
      </c>
      <c r="D269" s="147" t="s">
        <v>0</v>
      </c>
      <c r="E269" s="2" t="s">
        <v>44</v>
      </c>
      <c r="F269" s="147" t="s">
        <v>412</v>
      </c>
      <c r="G269" s="148">
        <v>33</v>
      </c>
      <c r="H269" s="210">
        <v>1.7</v>
      </c>
      <c r="I269" s="194" t="s">
        <v>501</v>
      </c>
      <c r="J269" s="194" t="s">
        <v>502</v>
      </c>
      <c r="K269" s="210">
        <v>1.7</v>
      </c>
      <c r="L269" s="194" t="s">
        <v>649</v>
      </c>
      <c r="M269" s="194" t="s">
        <v>650</v>
      </c>
      <c r="N269" s="147" t="s">
        <v>1653</v>
      </c>
      <c r="O269" s="147">
        <v>218</v>
      </c>
      <c r="P269" s="147" t="s">
        <v>1492</v>
      </c>
      <c r="Q269" s="147" t="s">
        <v>1654</v>
      </c>
      <c r="R269" s="147" t="s">
        <v>1662</v>
      </c>
      <c r="S269" s="147">
        <v>33</v>
      </c>
      <c r="T269" s="152">
        <v>1</v>
      </c>
      <c r="U269" s="194" t="s">
        <v>1663</v>
      </c>
      <c r="V269" s="194" t="s">
        <v>1664</v>
      </c>
      <c r="W269" s="209">
        <v>4</v>
      </c>
      <c r="X269" s="209">
        <v>80</v>
      </c>
      <c r="Y269" s="2" t="s">
        <v>3</v>
      </c>
      <c r="Z269" s="2" t="s">
        <v>1806</v>
      </c>
      <c r="AA269" s="2">
        <f t="shared" si="67"/>
        <v>0</v>
      </c>
      <c r="AB269" s="209"/>
      <c r="AC269" s="209"/>
      <c r="AD269" s="2">
        <f t="shared" si="66"/>
        <v>0</v>
      </c>
      <c r="AE269" s="209"/>
      <c r="AF269" s="209"/>
      <c r="AG269" s="209"/>
      <c r="AH269" s="2">
        <f t="shared" si="68"/>
        <v>0</v>
      </c>
      <c r="AI269" s="11"/>
      <c r="AJ269" s="11"/>
      <c r="AK269" s="2">
        <f t="shared" si="69"/>
        <v>0</v>
      </c>
      <c r="AL269" s="2"/>
      <c r="AM269" s="2"/>
      <c r="AN269" s="2"/>
      <c r="AO269" s="2"/>
      <c r="AP269" s="2"/>
      <c r="AQ269" s="2"/>
      <c r="AR269" s="2"/>
      <c r="AS269" s="2"/>
      <c r="AT269" s="2">
        <f t="shared" si="70"/>
        <v>0</v>
      </c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116"/>
      <c r="BQ269" s="117"/>
      <c r="BR269" s="117"/>
      <c r="BS269" s="117"/>
      <c r="BT269" s="117"/>
      <c r="BU269" s="117"/>
      <c r="BV269" s="117"/>
      <c r="BW269" s="2"/>
    </row>
    <row r="270" spans="1:76" s="13" customFormat="1" ht="20.45" customHeight="1" x14ac:dyDescent="0.3">
      <c r="A270" s="147">
        <v>132</v>
      </c>
      <c r="B270" s="2" t="s">
        <v>828</v>
      </c>
      <c r="C270" s="147" t="s">
        <v>419</v>
      </c>
      <c r="D270" s="147" t="s">
        <v>0</v>
      </c>
      <c r="E270" s="2" t="s">
        <v>52</v>
      </c>
      <c r="F270" s="147" t="s">
        <v>412</v>
      </c>
      <c r="G270" s="148">
        <v>33</v>
      </c>
      <c r="H270" s="210">
        <v>1.4</v>
      </c>
      <c r="I270" s="194" t="s">
        <v>503</v>
      </c>
      <c r="J270" s="194" t="s">
        <v>504</v>
      </c>
      <c r="K270" s="210">
        <v>1.4</v>
      </c>
      <c r="L270" s="194" t="s">
        <v>651</v>
      </c>
      <c r="M270" s="194" t="s">
        <v>652</v>
      </c>
      <c r="N270" s="147" t="s">
        <v>1655</v>
      </c>
      <c r="O270" s="147">
        <v>216</v>
      </c>
      <c r="P270" s="147" t="s">
        <v>1492</v>
      </c>
      <c r="Q270" s="147" t="s">
        <v>1654</v>
      </c>
      <c r="R270" s="147" t="s">
        <v>1656</v>
      </c>
      <c r="S270" s="147">
        <v>33</v>
      </c>
      <c r="T270" s="152">
        <v>2</v>
      </c>
      <c r="U270" s="194" t="s">
        <v>1657</v>
      </c>
      <c r="V270" s="194" t="s">
        <v>1658</v>
      </c>
      <c r="W270" s="209">
        <v>4</v>
      </c>
      <c r="X270" s="209">
        <v>80</v>
      </c>
      <c r="Y270" s="2" t="s">
        <v>1</v>
      </c>
      <c r="Z270" s="2" t="s">
        <v>199</v>
      </c>
      <c r="AA270" s="2">
        <f t="shared" si="67"/>
        <v>0</v>
      </c>
      <c r="AB270" s="209"/>
      <c r="AC270" s="209"/>
      <c r="AD270" s="2">
        <f t="shared" si="66"/>
        <v>0</v>
      </c>
      <c r="AE270" s="209"/>
      <c r="AF270" s="209"/>
      <c r="AG270" s="209"/>
      <c r="AH270" s="2">
        <f t="shared" si="68"/>
        <v>0</v>
      </c>
      <c r="AI270" s="11"/>
      <c r="AJ270" s="11"/>
      <c r="AK270" s="2">
        <f t="shared" si="69"/>
        <v>0</v>
      </c>
      <c r="AL270" s="2"/>
      <c r="AM270" s="2"/>
      <c r="AN270" s="2"/>
      <c r="AO270" s="2"/>
      <c r="AP270" s="2"/>
      <c r="AQ270" s="2"/>
      <c r="AR270" s="2"/>
      <c r="AS270" s="2"/>
      <c r="AT270" s="2">
        <f t="shared" si="70"/>
        <v>0</v>
      </c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116"/>
      <c r="BQ270" s="117"/>
      <c r="BR270" s="117"/>
      <c r="BS270" s="117"/>
      <c r="BT270" s="117"/>
      <c r="BU270" s="117"/>
      <c r="BV270" s="117"/>
      <c r="BW270" s="2"/>
    </row>
    <row r="271" spans="1:76" s="97" customFormat="1" ht="20.45" customHeight="1" x14ac:dyDescent="0.3">
      <c r="A271" s="90">
        <v>133</v>
      </c>
      <c r="B271" s="89" t="s">
        <v>828</v>
      </c>
      <c r="C271" s="90" t="s">
        <v>420</v>
      </c>
      <c r="D271" s="90" t="s">
        <v>0</v>
      </c>
      <c r="E271" s="89" t="s">
        <v>48</v>
      </c>
      <c r="F271" s="90" t="s">
        <v>424</v>
      </c>
      <c r="G271" s="91">
        <v>31</v>
      </c>
      <c r="H271" s="92">
        <v>5</v>
      </c>
      <c r="I271" s="202" t="s">
        <v>505</v>
      </c>
      <c r="J271" s="202" t="s">
        <v>506</v>
      </c>
      <c r="K271" s="92">
        <v>5</v>
      </c>
      <c r="L271" s="202" t="s">
        <v>653</v>
      </c>
      <c r="M271" s="202" t="s">
        <v>654</v>
      </c>
      <c r="N271" s="90" t="s">
        <v>1211</v>
      </c>
      <c r="O271" s="90">
        <v>228</v>
      </c>
      <c r="P271" s="90" t="s">
        <v>1521</v>
      </c>
      <c r="Q271" s="90" t="s">
        <v>1217</v>
      </c>
      <c r="R271" s="90" t="s">
        <v>1639</v>
      </c>
      <c r="S271" s="90">
        <v>31</v>
      </c>
      <c r="T271" s="156">
        <v>8</v>
      </c>
      <c r="U271" s="202" t="s">
        <v>1640</v>
      </c>
      <c r="V271" s="202" t="s">
        <v>1641</v>
      </c>
      <c r="W271" s="208">
        <v>2</v>
      </c>
      <c r="X271" s="208">
        <v>60</v>
      </c>
      <c r="Y271" s="89" t="s">
        <v>3</v>
      </c>
      <c r="Z271" s="89" t="s">
        <v>199</v>
      </c>
      <c r="AA271" s="89">
        <f t="shared" si="67"/>
        <v>0</v>
      </c>
      <c r="AB271" s="208"/>
      <c r="AC271" s="209"/>
      <c r="AD271" s="2">
        <f t="shared" si="66"/>
        <v>0</v>
      </c>
      <c r="AE271" s="208"/>
      <c r="AF271" s="208"/>
      <c r="AG271" s="208"/>
      <c r="AH271" s="89">
        <f t="shared" si="68"/>
        <v>0</v>
      </c>
      <c r="AI271" s="89"/>
      <c r="AJ271" s="89"/>
      <c r="AK271" s="89">
        <f t="shared" si="69"/>
        <v>0</v>
      </c>
      <c r="AL271" s="89"/>
      <c r="AM271" s="89"/>
      <c r="AN271" s="89"/>
      <c r="AO271" s="89"/>
      <c r="AP271" s="89"/>
      <c r="AQ271" s="89"/>
      <c r="AR271" s="89"/>
      <c r="AS271" s="89"/>
      <c r="AT271" s="89">
        <f t="shared" si="70"/>
        <v>0</v>
      </c>
      <c r="AU271" s="89"/>
      <c r="AV271" s="89"/>
      <c r="AW271" s="89"/>
      <c r="AX271" s="89"/>
      <c r="AY271" s="89"/>
      <c r="AZ271" s="89"/>
      <c r="BA271" s="89"/>
      <c r="BB271" s="89"/>
      <c r="BC271" s="89"/>
      <c r="BD271" s="89"/>
      <c r="BE271" s="89"/>
      <c r="BF271" s="89"/>
      <c r="BG271" s="89"/>
      <c r="BH271" s="89"/>
      <c r="BI271" s="89"/>
      <c r="BJ271" s="89"/>
      <c r="BK271" s="89"/>
      <c r="BL271" s="89"/>
      <c r="BM271" s="89"/>
      <c r="BN271" s="89"/>
      <c r="BO271" s="89"/>
      <c r="BP271" s="95"/>
      <c r="BQ271" s="96">
        <v>1</v>
      </c>
      <c r="BR271" s="96"/>
      <c r="BS271" s="96"/>
      <c r="BT271" s="96"/>
      <c r="BU271" s="96"/>
      <c r="BV271" s="96"/>
      <c r="BW271" s="96" t="s">
        <v>1741</v>
      </c>
    </row>
    <row r="272" spans="1:76" s="13" customFormat="1" ht="20.45" customHeight="1" x14ac:dyDescent="0.3">
      <c r="A272" s="147">
        <v>134</v>
      </c>
      <c r="B272" s="2" t="s">
        <v>828</v>
      </c>
      <c r="C272" s="147" t="s">
        <v>420</v>
      </c>
      <c r="D272" s="147" t="s">
        <v>0</v>
      </c>
      <c r="E272" s="2" t="s">
        <v>47</v>
      </c>
      <c r="F272" s="147" t="s">
        <v>412</v>
      </c>
      <c r="G272" s="148">
        <v>28</v>
      </c>
      <c r="H272" s="210">
        <v>3.6</v>
      </c>
      <c r="I272" s="194" t="s">
        <v>507</v>
      </c>
      <c r="J272" s="194" t="s">
        <v>508</v>
      </c>
      <c r="K272" s="210">
        <v>3.6</v>
      </c>
      <c r="L272" s="194" t="s">
        <v>655</v>
      </c>
      <c r="M272" s="194" t="s">
        <v>656</v>
      </c>
      <c r="N272" s="147" t="s">
        <v>1205</v>
      </c>
      <c r="O272" s="147">
        <v>225</v>
      </c>
      <c r="P272" s="147" t="s">
        <v>1521</v>
      </c>
      <c r="Q272" s="147" t="s">
        <v>1217</v>
      </c>
      <c r="R272" s="147" t="s">
        <v>1618</v>
      </c>
      <c r="S272" s="147">
        <v>28</v>
      </c>
      <c r="T272" s="152">
        <v>3</v>
      </c>
      <c r="U272" s="194" t="s">
        <v>1619</v>
      </c>
      <c r="V272" s="194" t="s">
        <v>1620</v>
      </c>
      <c r="W272" s="209">
        <v>4</v>
      </c>
      <c r="X272" s="209">
        <v>80</v>
      </c>
      <c r="Y272" s="2" t="s">
        <v>3</v>
      </c>
      <c r="Z272" s="2" t="s">
        <v>199</v>
      </c>
      <c r="AA272" s="2">
        <f t="shared" si="67"/>
        <v>0</v>
      </c>
      <c r="AB272" s="209"/>
      <c r="AC272" s="209"/>
      <c r="AD272" s="2">
        <f t="shared" si="66"/>
        <v>0</v>
      </c>
      <c r="AE272" s="209"/>
      <c r="AF272" s="209"/>
      <c r="AG272" s="209"/>
      <c r="AH272" s="2">
        <f t="shared" si="68"/>
        <v>0</v>
      </c>
      <c r="AI272" s="11"/>
      <c r="AJ272" s="11"/>
      <c r="AK272" s="2">
        <f t="shared" si="69"/>
        <v>0</v>
      </c>
      <c r="AL272" s="2"/>
      <c r="AM272" s="2"/>
      <c r="AN272" s="2"/>
      <c r="AO272" s="2"/>
      <c r="AP272" s="2"/>
      <c r="AQ272" s="2"/>
      <c r="AR272" s="2"/>
      <c r="AS272" s="2"/>
      <c r="AT272" s="2">
        <f t="shared" si="70"/>
        <v>0</v>
      </c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116"/>
      <c r="BQ272" s="117"/>
      <c r="BR272" s="117"/>
      <c r="BS272" s="117"/>
      <c r="BT272" s="117"/>
      <c r="BU272" s="117"/>
      <c r="BV272" s="117"/>
      <c r="BW272" s="2"/>
      <c r="BX272" s="13" t="s">
        <v>818</v>
      </c>
    </row>
    <row r="273" spans="1:76" s="13" customFormat="1" ht="20.45" customHeight="1" x14ac:dyDescent="0.3">
      <c r="A273" s="147">
        <v>135</v>
      </c>
      <c r="B273" s="2" t="s">
        <v>828</v>
      </c>
      <c r="C273" s="147" t="s">
        <v>420</v>
      </c>
      <c r="D273" s="147" t="s">
        <v>0</v>
      </c>
      <c r="E273" s="2" t="s">
        <v>49</v>
      </c>
      <c r="F273" s="147" t="s">
        <v>412</v>
      </c>
      <c r="G273" s="148">
        <v>35</v>
      </c>
      <c r="H273" s="210">
        <v>2.8</v>
      </c>
      <c r="I273" s="194" t="s">
        <v>509</v>
      </c>
      <c r="J273" s="194" t="s">
        <v>510</v>
      </c>
      <c r="K273" s="210">
        <v>2.8</v>
      </c>
      <c r="L273" s="194" t="s">
        <v>657</v>
      </c>
      <c r="M273" s="194" t="s">
        <v>658</v>
      </c>
      <c r="N273" s="147" t="s">
        <v>1653</v>
      </c>
      <c r="O273" s="147">
        <v>234</v>
      </c>
      <c r="P273" s="147" t="s">
        <v>1521</v>
      </c>
      <c r="Q273" s="147" t="s">
        <v>1654</v>
      </c>
      <c r="R273" s="147" t="s">
        <v>1690</v>
      </c>
      <c r="S273" s="147">
        <v>35</v>
      </c>
      <c r="T273" s="152">
        <v>2</v>
      </c>
      <c r="U273" s="194" t="s">
        <v>1691</v>
      </c>
      <c r="V273" s="194" t="s">
        <v>1692</v>
      </c>
      <c r="W273" s="209">
        <v>2</v>
      </c>
      <c r="X273" s="209">
        <v>60</v>
      </c>
      <c r="Y273" s="2" t="s">
        <v>1</v>
      </c>
      <c r="Z273" s="2" t="s">
        <v>199</v>
      </c>
      <c r="AA273" s="2">
        <f t="shared" si="67"/>
        <v>0</v>
      </c>
      <c r="AB273" s="209"/>
      <c r="AC273" s="209"/>
      <c r="AD273" s="2">
        <f t="shared" si="66"/>
        <v>0</v>
      </c>
      <c r="AE273" s="209"/>
      <c r="AF273" s="209"/>
      <c r="AG273" s="209"/>
      <c r="AH273" s="2">
        <f t="shared" si="68"/>
        <v>0</v>
      </c>
      <c r="AI273" s="11"/>
      <c r="AJ273" s="11"/>
      <c r="AK273" s="2">
        <f t="shared" si="69"/>
        <v>0</v>
      </c>
      <c r="AL273" s="2"/>
      <c r="AM273" s="2"/>
      <c r="AN273" s="2"/>
      <c r="AO273" s="2"/>
      <c r="AP273" s="2"/>
      <c r="AQ273" s="2"/>
      <c r="AR273" s="2"/>
      <c r="AS273" s="2"/>
      <c r="AT273" s="2">
        <f t="shared" si="70"/>
        <v>0</v>
      </c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116"/>
      <c r="BQ273" s="117"/>
      <c r="BR273" s="117"/>
      <c r="BS273" s="117"/>
      <c r="BT273" s="117"/>
      <c r="BU273" s="117"/>
      <c r="BV273" s="117"/>
      <c r="BW273" s="2"/>
    </row>
    <row r="274" spans="1:76" s="97" customFormat="1" ht="20.45" customHeight="1" x14ac:dyDescent="0.3">
      <c r="A274" s="90">
        <v>136</v>
      </c>
      <c r="B274" s="89" t="s">
        <v>828</v>
      </c>
      <c r="C274" s="90" t="s">
        <v>420</v>
      </c>
      <c r="D274" s="90" t="s">
        <v>0</v>
      </c>
      <c r="E274" s="89" t="s">
        <v>50</v>
      </c>
      <c r="F274" s="90" t="s">
        <v>424</v>
      </c>
      <c r="G274" s="91">
        <v>35</v>
      </c>
      <c r="H274" s="92">
        <v>0.6</v>
      </c>
      <c r="I274" s="202" t="s">
        <v>511</v>
      </c>
      <c r="J274" s="202" t="s">
        <v>512</v>
      </c>
      <c r="K274" s="92">
        <v>0.6</v>
      </c>
      <c r="L274" s="202" t="s">
        <v>659</v>
      </c>
      <c r="M274" s="202" t="s">
        <v>660</v>
      </c>
      <c r="N274" s="90" t="s">
        <v>868</v>
      </c>
      <c r="O274" s="90">
        <v>232</v>
      </c>
      <c r="P274" s="90" t="s">
        <v>1521</v>
      </c>
      <c r="Q274" s="90" t="s">
        <v>1654</v>
      </c>
      <c r="R274" s="90" t="s">
        <v>1870</v>
      </c>
      <c r="S274" s="90">
        <v>35</v>
      </c>
      <c r="T274" s="156">
        <v>2</v>
      </c>
      <c r="U274" s="202" t="s">
        <v>1871</v>
      </c>
      <c r="V274" s="202" t="s">
        <v>1686</v>
      </c>
      <c r="W274" s="208">
        <v>2</v>
      </c>
      <c r="X274" s="208">
        <v>50</v>
      </c>
      <c r="Y274" s="89" t="s">
        <v>1</v>
      </c>
      <c r="Z274" s="89" t="s">
        <v>199</v>
      </c>
      <c r="AA274" s="89">
        <f t="shared" si="67"/>
        <v>0</v>
      </c>
      <c r="AB274" s="208"/>
      <c r="AC274" s="209"/>
      <c r="AD274" s="2">
        <f t="shared" si="66"/>
        <v>0</v>
      </c>
      <c r="AE274" s="208"/>
      <c r="AF274" s="208"/>
      <c r="AG274" s="208"/>
      <c r="AH274" s="89">
        <f t="shared" si="68"/>
        <v>0</v>
      </c>
      <c r="AI274" s="89"/>
      <c r="AJ274" s="89"/>
      <c r="AK274" s="89">
        <f t="shared" si="69"/>
        <v>0</v>
      </c>
      <c r="AL274" s="89"/>
      <c r="AM274" s="89"/>
      <c r="AN274" s="89"/>
      <c r="AO274" s="89"/>
      <c r="AP274" s="89"/>
      <c r="AQ274" s="89"/>
      <c r="AR274" s="89"/>
      <c r="AS274" s="89"/>
      <c r="AT274" s="89">
        <f t="shared" si="70"/>
        <v>0</v>
      </c>
      <c r="AU274" s="89"/>
      <c r="AV274" s="89"/>
      <c r="AW274" s="89"/>
      <c r="AX274" s="89"/>
      <c r="AY274" s="89"/>
      <c r="AZ274" s="89"/>
      <c r="BA274" s="89"/>
      <c r="BB274" s="89"/>
      <c r="BC274" s="89"/>
      <c r="BD274" s="89"/>
      <c r="BE274" s="89"/>
      <c r="BF274" s="89"/>
      <c r="BG274" s="89"/>
      <c r="BH274" s="89"/>
      <c r="BI274" s="89"/>
      <c r="BJ274" s="89"/>
      <c r="BK274" s="89"/>
      <c r="BL274" s="89"/>
      <c r="BM274" s="89"/>
      <c r="BN274" s="89"/>
      <c r="BO274" s="89"/>
      <c r="BP274" s="95"/>
      <c r="BQ274" s="96">
        <v>1</v>
      </c>
      <c r="BR274" s="96"/>
      <c r="BS274" s="96"/>
      <c r="BT274" s="96"/>
      <c r="BU274" s="96"/>
      <c r="BV274" s="96"/>
      <c r="BW274" s="96" t="s">
        <v>1741</v>
      </c>
    </row>
    <row r="275" spans="1:76" s="165" customFormat="1" ht="20.45" customHeight="1" x14ac:dyDescent="0.3">
      <c r="A275" s="159">
        <v>137</v>
      </c>
      <c r="B275" s="158" t="s">
        <v>828</v>
      </c>
      <c r="C275" s="159" t="s">
        <v>420</v>
      </c>
      <c r="D275" s="159" t="s">
        <v>0</v>
      </c>
      <c r="E275" s="158" t="s">
        <v>51</v>
      </c>
      <c r="F275" s="159" t="s">
        <v>412</v>
      </c>
      <c r="G275" s="160">
        <v>36</v>
      </c>
      <c r="H275" s="212">
        <v>0.45</v>
      </c>
      <c r="I275" s="213" t="s">
        <v>513</v>
      </c>
      <c r="J275" s="213" t="s">
        <v>514</v>
      </c>
      <c r="K275" s="212"/>
      <c r="L275" s="213"/>
      <c r="M275" s="213"/>
      <c r="N275" s="159"/>
      <c r="O275" s="159">
        <v>252</v>
      </c>
      <c r="P275" s="159" t="s">
        <v>421</v>
      </c>
      <c r="Q275" s="159"/>
      <c r="R275" s="159"/>
      <c r="S275" s="159"/>
      <c r="T275" s="166"/>
      <c r="U275" s="213" t="s">
        <v>1817</v>
      </c>
      <c r="V275" s="213" t="s">
        <v>1818</v>
      </c>
      <c r="W275" s="214">
        <v>2</v>
      </c>
      <c r="X275" s="214">
        <v>60</v>
      </c>
      <c r="Y275" s="158" t="s">
        <v>1</v>
      </c>
      <c r="Z275" s="158"/>
      <c r="AA275" s="158">
        <f t="shared" si="67"/>
        <v>0</v>
      </c>
      <c r="AB275" s="214"/>
      <c r="AC275" s="209"/>
      <c r="AD275" s="2">
        <f t="shared" si="66"/>
        <v>0</v>
      </c>
      <c r="AE275" s="214"/>
      <c r="AF275" s="214"/>
      <c r="AG275" s="214"/>
      <c r="AH275" s="158">
        <f t="shared" si="68"/>
        <v>0</v>
      </c>
      <c r="AI275" s="158"/>
      <c r="AJ275" s="158"/>
      <c r="AK275" s="158">
        <f t="shared" si="69"/>
        <v>0</v>
      </c>
      <c r="AL275" s="158"/>
      <c r="AM275" s="158"/>
      <c r="AN275" s="158"/>
      <c r="AO275" s="158"/>
      <c r="AP275" s="158"/>
      <c r="AQ275" s="158"/>
      <c r="AR275" s="158"/>
      <c r="AS275" s="158"/>
      <c r="AT275" s="158">
        <f t="shared" si="70"/>
        <v>0</v>
      </c>
      <c r="AU275" s="158"/>
      <c r="AV275" s="158"/>
      <c r="AW275" s="158"/>
      <c r="AX275" s="158"/>
      <c r="AY275" s="158"/>
      <c r="AZ275" s="158"/>
      <c r="BA275" s="158"/>
      <c r="BB275" s="158"/>
      <c r="BC275" s="158"/>
      <c r="BD275" s="158"/>
      <c r="BE275" s="158"/>
      <c r="BF275" s="158"/>
      <c r="BG275" s="158"/>
      <c r="BH275" s="158"/>
      <c r="BI275" s="158"/>
      <c r="BJ275" s="158"/>
      <c r="BK275" s="158"/>
      <c r="BL275" s="158"/>
      <c r="BM275" s="158"/>
      <c r="BN275" s="158"/>
      <c r="BO275" s="158"/>
      <c r="BP275" s="163"/>
      <c r="BQ275" s="164"/>
      <c r="BR275" s="164"/>
      <c r="BS275" s="164"/>
      <c r="BT275" s="164"/>
      <c r="BU275" s="164">
        <v>1</v>
      </c>
      <c r="BV275" s="164"/>
      <c r="BW275" s="215" t="s">
        <v>1744</v>
      </c>
      <c r="BX275" s="165" t="s">
        <v>819</v>
      </c>
    </row>
    <row r="276" spans="1:76" s="13" customFormat="1" ht="20.45" customHeight="1" x14ac:dyDescent="0.3">
      <c r="A276" s="147">
        <v>138</v>
      </c>
      <c r="B276" s="2" t="s">
        <v>828</v>
      </c>
      <c r="C276" s="147" t="s">
        <v>420</v>
      </c>
      <c r="D276" s="147" t="s">
        <v>0</v>
      </c>
      <c r="E276" s="2" t="s">
        <v>813</v>
      </c>
      <c r="F276" s="147" t="s">
        <v>412</v>
      </c>
      <c r="G276" s="148">
        <v>20</v>
      </c>
      <c r="H276" s="210">
        <v>1.1000000000000001</v>
      </c>
      <c r="I276" s="194" t="s">
        <v>515</v>
      </c>
      <c r="J276" s="194" t="s">
        <v>516</v>
      </c>
      <c r="K276" s="210">
        <v>2.2999999999999998</v>
      </c>
      <c r="L276" s="194" t="s">
        <v>829</v>
      </c>
      <c r="M276" s="194" t="s">
        <v>661</v>
      </c>
      <c r="N276" s="147" t="s">
        <v>1211</v>
      </c>
      <c r="O276" s="147">
        <v>221</v>
      </c>
      <c r="P276" s="147" t="s">
        <v>1521</v>
      </c>
      <c r="Q276" s="147" t="s">
        <v>1217</v>
      </c>
      <c r="R276" s="147" t="s">
        <v>1552</v>
      </c>
      <c r="S276" s="147">
        <v>20</v>
      </c>
      <c r="T276" s="152">
        <v>3</v>
      </c>
      <c r="U276" s="194" t="s">
        <v>1553</v>
      </c>
      <c r="V276" s="194" t="s">
        <v>1554</v>
      </c>
      <c r="W276" s="209">
        <v>4</v>
      </c>
      <c r="X276" s="209">
        <v>80</v>
      </c>
      <c r="Y276" s="2" t="s">
        <v>1</v>
      </c>
      <c r="Z276" s="2" t="s">
        <v>199</v>
      </c>
      <c r="AA276" s="2">
        <f t="shared" si="67"/>
        <v>0</v>
      </c>
      <c r="AB276" s="209"/>
      <c r="AC276" s="209"/>
      <c r="AD276" s="2">
        <f t="shared" si="66"/>
        <v>0</v>
      </c>
      <c r="AE276" s="209"/>
      <c r="AF276" s="209"/>
      <c r="AG276" s="209"/>
      <c r="AH276" s="2">
        <f t="shared" si="68"/>
        <v>0</v>
      </c>
      <c r="AI276" s="11"/>
      <c r="AJ276" s="11"/>
      <c r="AK276" s="2">
        <f t="shared" si="69"/>
        <v>0</v>
      </c>
      <c r="AL276" s="2"/>
      <c r="AM276" s="2"/>
      <c r="AN276" s="2"/>
      <c r="AO276" s="2"/>
      <c r="AP276" s="2"/>
      <c r="AQ276" s="2"/>
      <c r="AR276" s="2"/>
      <c r="AS276" s="2"/>
      <c r="AT276" s="2">
        <f t="shared" si="70"/>
        <v>0</v>
      </c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116"/>
      <c r="BQ276" s="117"/>
      <c r="BR276" s="117"/>
      <c r="BS276" s="117"/>
      <c r="BT276" s="117"/>
      <c r="BU276" s="117"/>
      <c r="BV276" s="117"/>
      <c r="BW276" s="2"/>
      <c r="BX276" s="13" t="s">
        <v>818</v>
      </c>
    </row>
    <row r="277" spans="1:76" s="13" customFormat="1" ht="20.45" customHeight="1" x14ac:dyDescent="0.3">
      <c r="A277" s="147">
        <v>139</v>
      </c>
      <c r="B277" s="2" t="s">
        <v>828</v>
      </c>
      <c r="C277" s="147" t="s">
        <v>420</v>
      </c>
      <c r="D277" s="147" t="s">
        <v>0</v>
      </c>
      <c r="E277" s="2" t="s">
        <v>46</v>
      </c>
      <c r="F277" s="147" t="s">
        <v>412</v>
      </c>
      <c r="G277" s="148">
        <v>4</v>
      </c>
      <c r="H277" s="210">
        <v>0.4</v>
      </c>
      <c r="I277" s="194" t="s">
        <v>517</v>
      </c>
      <c r="J277" s="194" t="s">
        <v>518</v>
      </c>
      <c r="K277" s="210">
        <v>4.7</v>
      </c>
      <c r="L277" s="194" t="s">
        <v>662</v>
      </c>
      <c r="M277" s="194" t="s">
        <v>830</v>
      </c>
      <c r="N277" s="147" t="s">
        <v>1205</v>
      </c>
      <c r="O277" s="147">
        <v>219</v>
      </c>
      <c r="P277" s="147" t="s">
        <v>1521</v>
      </c>
      <c r="Q277" s="147" t="s">
        <v>1217</v>
      </c>
      <c r="R277" s="147" t="s">
        <v>1522</v>
      </c>
      <c r="S277" s="147">
        <v>4</v>
      </c>
      <c r="T277" s="152">
        <v>3</v>
      </c>
      <c r="U277" s="194" t="s">
        <v>1523</v>
      </c>
      <c r="V277" s="194" t="s">
        <v>1524</v>
      </c>
      <c r="W277" s="209">
        <v>4</v>
      </c>
      <c r="X277" s="209">
        <v>80</v>
      </c>
      <c r="Y277" s="2" t="s">
        <v>1</v>
      </c>
      <c r="Z277" s="2" t="s">
        <v>199</v>
      </c>
      <c r="AA277" s="2">
        <f t="shared" si="67"/>
        <v>0</v>
      </c>
      <c r="AB277" s="209"/>
      <c r="AC277" s="209"/>
      <c r="AD277" s="2">
        <f t="shared" si="66"/>
        <v>0</v>
      </c>
      <c r="AE277" s="209"/>
      <c r="AF277" s="209"/>
      <c r="AG277" s="209"/>
      <c r="AH277" s="2">
        <f t="shared" si="68"/>
        <v>0</v>
      </c>
      <c r="AI277" s="11"/>
      <c r="AJ277" s="11"/>
      <c r="AK277" s="2">
        <f t="shared" si="69"/>
        <v>0</v>
      </c>
      <c r="AL277" s="2"/>
      <c r="AM277" s="2"/>
      <c r="AN277" s="2"/>
      <c r="AO277" s="2"/>
      <c r="AP277" s="2"/>
      <c r="AQ277" s="2"/>
      <c r="AR277" s="2"/>
      <c r="AS277" s="2"/>
      <c r="AT277" s="2">
        <f t="shared" si="70"/>
        <v>0</v>
      </c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116"/>
      <c r="BQ277" s="117"/>
      <c r="BR277" s="117"/>
      <c r="BS277" s="117"/>
      <c r="BT277" s="117"/>
      <c r="BU277" s="117"/>
      <c r="BV277" s="117"/>
      <c r="BW277" s="2"/>
      <c r="BX277" s="13" t="s">
        <v>818</v>
      </c>
    </row>
    <row r="278" spans="1:76" s="13" customFormat="1" ht="20.45" customHeight="1" x14ac:dyDescent="0.3">
      <c r="A278" s="147">
        <v>140</v>
      </c>
      <c r="B278" s="2" t="s">
        <v>828</v>
      </c>
      <c r="C278" s="147" t="s">
        <v>421</v>
      </c>
      <c r="D278" s="147" t="s">
        <v>0</v>
      </c>
      <c r="E278" s="2" t="s">
        <v>25</v>
      </c>
      <c r="F278" s="147" t="s">
        <v>412</v>
      </c>
      <c r="G278" s="148">
        <v>5</v>
      </c>
      <c r="H278" s="210">
        <v>1.7</v>
      </c>
      <c r="I278" s="194" t="s">
        <v>519</v>
      </c>
      <c r="J278" s="194" t="s">
        <v>520</v>
      </c>
      <c r="K278" s="210">
        <v>1.7</v>
      </c>
      <c r="L278" s="194" t="s">
        <v>663</v>
      </c>
      <c r="M278" s="194" t="s">
        <v>664</v>
      </c>
      <c r="N278" s="147" t="s">
        <v>1211</v>
      </c>
      <c r="O278" s="147">
        <v>239</v>
      </c>
      <c r="P278" s="147" t="s">
        <v>1496</v>
      </c>
      <c r="Q278" s="147" t="s">
        <v>1217</v>
      </c>
      <c r="R278" s="147" t="s">
        <v>1528</v>
      </c>
      <c r="S278" s="147">
        <v>5</v>
      </c>
      <c r="T278" s="152">
        <v>4</v>
      </c>
      <c r="U278" s="194" t="s">
        <v>1529</v>
      </c>
      <c r="V278" s="194" t="s">
        <v>1530</v>
      </c>
      <c r="W278" s="209">
        <v>4</v>
      </c>
      <c r="X278" s="209">
        <v>80</v>
      </c>
      <c r="Y278" s="2" t="s">
        <v>3</v>
      </c>
      <c r="Z278" s="2" t="s">
        <v>199</v>
      </c>
      <c r="AA278" s="2">
        <f t="shared" si="67"/>
        <v>0</v>
      </c>
      <c r="AB278" s="209"/>
      <c r="AC278" s="209"/>
      <c r="AD278" s="2">
        <f t="shared" si="66"/>
        <v>0</v>
      </c>
      <c r="AE278" s="209"/>
      <c r="AF278" s="209"/>
      <c r="AG278" s="209"/>
      <c r="AH278" s="2">
        <f t="shared" si="68"/>
        <v>0</v>
      </c>
      <c r="AI278" s="11"/>
      <c r="AJ278" s="11"/>
      <c r="AK278" s="2">
        <f t="shared" si="69"/>
        <v>0</v>
      </c>
      <c r="AL278" s="2"/>
      <c r="AM278" s="2"/>
      <c r="AN278" s="2"/>
      <c r="AO278" s="2"/>
      <c r="AP278" s="2"/>
      <c r="AQ278" s="2"/>
      <c r="AR278" s="2"/>
      <c r="AS278" s="2"/>
      <c r="AT278" s="2">
        <f t="shared" si="70"/>
        <v>0</v>
      </c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116"/>
      <c r="BQ278" s="117"/>
      <c r="BR278" s="117"/>
      <c r="BS278" s="117"/>
      <c r="BT278" s="117"/>
      <c r="BU278" s="117"/>
      <c r="BV278" s="117"/>
      <c r="BW278" s="2"/>
      <c r="BX278" s="13" t="s">
        <v>820</v>
      </c>
    </row>
    <row r="279" spans="1:76" s="13" customFormat="1" ht="20.45" customHeight="1" x14ac:dyDescent="0.3">
      <c r="A279" s="147">
        <v>141</v>
      </c>
      <c r="B279" s="2" t="s">
        <v>828</v>
      </c>
      <c r="C279" s="147" t="s">
        <v>421</v>
      </c>
      <c r="D279" s="147" t="s">
        <v>0</v>
      </c>
      <c r="E279" s="2" t="s">
        <v>814</v>
      </c>
      <c r="F279" s="147" t="s">
        <v>412</v>
      </c>
      <c r="G279" s="148">
        <v>3</v>
      </c>
      <c r="H279" s="210">
        <v>2.9</v>
      </c>
      <c r="I279" s="194" t="s">
        <v>521</v>
      </c>
      <c r="J279" s="194" t="s">
        <v>522</v>
      </c>
      <c r="K279" s="210">
        <v>2.9</v>
      </c>
      <c r="L279" s="194" t="s">
        <v>666</v>
      </c>
      <c r="M279" s="194" t="s">
        <v>665</v>
      </c>
      <c r="N279" s="147" t="s">
        <v>1211</v>
      </c>
      <c r="O279" s="147">
        <v>236</v>
      </c>
      <c r="P279" s="147" t="s">
        <v>1496</v>
      </c>
      <c r="Q279" s="147" t="s">
        <v>1217</v>
      </c>
      <c r="R279" s="147" t="s">
        <v>1500</v>
      </c>
      <c r="S279" s="147">
        <v>3</v>
      </c>
      <c r="T279" s="152">
        <v>5</v>
      </c>
      <c r="U279" s="194" t="s">
        <v>1501</v>
      </c>
      <c r="V279" s="194" t="s">
        <v>1502</v>
      </c>
      <c r="W279" s="209">
        <v>4</v>
      </c>
      <c r="X279" s="209" t="s">
        <v>714</v>
      </c>
      <c r="Y279" s="2" t="s">
        <v>1</v>
      </c>
      <c r="Z279" s="2" t="s">
        <v>202</v>
      </c>
      <c r="AA279" s="2">
        <f t="shared" si="67"/>
        <v>0</v>
      </c>
      <c r="AB279" s="209"/>
      <c r="AC279" s="209"/>
      <c r="AD279" s="2">
        <f t="shared" si="66"/>
        <v>0</v>
      </c>
      <c r="AE279" s="209"/>
      <c r="AF279" s="209"/>
      <c r="AG279" s="209"/>
      <c r="AH279" s="2">
        <f t="shared" si="68"/>
        <v>0</v>
      </c>
      <c r="AI279" s="11"/>
      <c r="AJ279" s="11"/>
      <c r="AK279" s="2">
        <f t="shared" si="69"/>
        <v>0</v>
      </c>
      <c r="AL279" s="2"/>
      <c r="AM279" s="2"/>
      <c r="AN279" s="2"/>
      <c r="AO279" s="2"/>
      <c r="AP279" s="2"/>
      <c r="AQ279" s="2"/>
      <c r="AR279" s="2"/>
      <c r="AS279" s="2"/>
      <c r="AT279" s="2">
        <f t="shared" si="70"/>
        <v>0</v>
      </c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116"/>
      <c r="BQ279" s="117"/>
      <c r="BR279" s="117"/>
      <c r="BS279" s="117"/>
      <c r="BT279" s="117"/>
      <c r="BU279" s="117"/>
      <c r="BV279" s="117"/>
      <c r="BW279" s="2"/>
    </row>
    <row r="280" spans="1:76" s="13" customFormat="1" ht="20.45" customHeight="1" x14ac:dyDescent="0.3">
      <c r="A280" s="147">
        <v>142</v>
      </c>
      <c r="B280" s="2" t="s">
        <v>828</v>
      </c>
      <c r="C280" s="147" t="s">
        <v>421</v>
      </c>
      <c r="D280" s="147" t="s">
        <v>0</v>
      </c>
      <c r="E280" s="2" t="s">
        <v>815</v>
      </c>
      <c r="F280" s="147" t="s">
        <v>412</v>
      </c>
      <c r="G280" s="148">
        <v>3</v>
      </c>
      <c r="H280" s="210">
        <v>3</v>
      </c>
      <c r="I280" s="194" t="s">
        <v>523</v>
      </c>
      <c r="J280" s="194" t="s">
        <v>524</v>
      </c>
      <c r="K280" s="210">
        <v>4.5999999999999996</v>
      </c>
      <c r="L280" s="194" t="s">
        <v>831</v>
      </c>
      <c r="M280" s="194" t="s">
        <v>832</v>
      </c>
      <c r="N280" s="147" t="s">
        <v>1211</v>
      </c>
      <c r="O280" s="147">
        <v>237</v>
      </c>
      <c r="P280" s="147" t="s">
        <v>1496</v>
      </c>
      <c r="Q280" s="147" t="s">
        <v>1217</v>
      </c>
      <c r="R280" s="147" t="s">
        <v>1503</v>
      </c>
      <c r="S280" s="147">
        <v>3</v>
      </c>
      <c r="T280" s="152">
        <v>2</v>
      </c>
      <c r="U280" s="194" t="s">
        <v>1504</v>
      </c>
      <c r="V280" s="194" t="s">
        <v>1807</v>
      </c>
      <c r="W280" s="209">
        <v>4</v>
      </c>
      <c r="X280" s="209">
        <v>80</v>
      </c>
      <c r="Y280" s="2" t="s">
        <v>3</v>
      </c>
      <c r="Z280" s="2" t="s">
        <v>199</v>
      </c>
      <c r="AA280" s="2">
        <f t="shared" si="67"/>
        <v>0</v>
      </c>
      <c r="AB280" s="209"/>
      <c r="AC280" s="209"/>
      <c r="AD280" s="2">
        <f t="shared" si="66"/>
        <v>0</v>
      </c>
      <c r="AE280" s="209"/>
      <c r="AF280" s="209"/>
      <c r="AG280" s="209"/>
      <c r="AH280" s="2">
        <f t="shared" si="68"/>
        <v>0</v>
      </c>
      <c r="AI280" s="11"/>
      <c r="AJ280" s="11"/>
      <c r="AK280" s="2">
        <f t="shared" si="69"/>
        <v>0</v>
      </c>
      <c r="AL280" s="2"/>
      <c r="AM280" s="2"/>
      <c r="AN280" s="2"/>
      <c r="AO280" s="2"/>
      <c r="AP280" s="2"/>
      <c r="AQ280" s="2"/>
      <c r="AR280" s="2"/>
      <c r="AS280" s="2"/>
      <c r="AT280" s="2">
        <f t="shared" si="70"/>
        <v>0</v>
      </c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116"/>
      <c r="BQ280" s="117"/>
      <c r="BR280" s="117"/>
      <c r="BS280" s="117"/>
      <c r="BT280" s="117"/>
      <c r="BU280" s="117"/>
      <c r="BV280" s="117"/>
      <c r="BW280" s="2"/>
    </row>
    <row r="281" spans="1:76" s="13" customFormat="1" ht="20.45" customHeight="1" x14ac:dyDescent="0.3">
      <c r="A281" s="147">
        <v>143</v>
      </c>
      <c r="B281" s="2" t="s">
        <v>828</v>
      </c>
      <c r="C281" s="147" t="s">
        <v>421</v>
      </c>
      <c r="D281" s="147" t="s">
        <v>0</v>
      </c>
      <c r="E281" s="2" t="s">
        <v>24</v>
      </c>
      <c r="F281" s="147" t="s">
        <v>412</v>
      </c>
      <c r="G281" s="148">
        <v>3</v>
      </c>
      <c r="H281" s="210">
        <v>3.3</v>
      </c>
      <c r="I281" s="194" t="s">
        <v>525</v>
      </c>
      <c r="J281" s="194" t="s">
        <v>526</v>
      </c>
      <c r="K281" s="210">
        <v>3.3</v>
      </c>
      <c r="L281" s="194" t="s">
        <v>667</v>
      </c>
      <c r="M281" s="194" t="s">
        <v>668</v>
      </c>
      <c r="N281" s="147" t="s">
        <v>1211</v>
      </c>
      <c r="O281" s="147">
        <v>235</v>
      </c>
      <c r="P281" s="147" t="s">
        <v>1496</v>
      </c>
      <c r="Q281" s="147" t="s">
        <v>1217</v>
      </c>
      <c r="R281" s="147" t="s">
        <v>1497</v>
      </c>
      <c r="S281" s="147">
        <v>3</v>
      </c>
      <c r="T281" s="152">
        <v>7</v>
      </c>
      <c r="U281" s="194" t="s">
        <v>1498</v>
      </c>
      <c r="V281" s="194" t="s">
        <v>1499</v>
      </c>
      <c r="W281" s="209">
        <v>4</v>
      </c>
      <c r="X281" s="209">
        <v>80</v>
      </c>
      <c r="Y281" s="2" t="s">
        <v>3</v>
      </c>
      <c r="Z281" s="2" t="s">
        <v>199</v>
      </c>
      <c r="AA281" s="2">
        <f t="shared" si="67"/>
        <v>0</v>
      </c>
      <c r="AB281" s="209"/>
      <c r="AC281" s="209"/>
      <c r="AD281" s="2">
        <f t="shared" si="66"/>
        <v>0</v>
      </c>
      <c r="AE281" s="209"/>
      <c r="AF281" s="209"/>
      <c r="AG281" s="209"/>
      <c r="AH281" s="2">
        <f t="shared" si="68"/>
        <v>0</v>
      </c>
      <c r="AI281" s="11"/>
      <c r="AJ281" s="11"/>
      <c r="AK281" s="2">
        <f t="shared" si="69"/>
        <v>0</v>
      </c>
      <c r="AL281" s="2"/>
      <c r="AM281" s="2"/>
      <c r="AN281" s="2"/>
      <c r="AO281" s="2"/>
      <c r="AP281" s="2"/>
      <c r="AQ281" s="2"/>
      <c r="AR281" s="2"/>
      <c r="AS281" s="2"/>
      <c r="AT281" s="2">
        <f t="shared" si="70"/>
        <v>0</v>
      </c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116"/>
      <c r="BQ281" s="117"/>
      <c r="BR281" s="117"/>
      <c r="BS281" s="117"/>
      <c r="BT281" s="117"/>
      <c r="BU281" s="117"/>
      <c r="BV281" s="117"/>
      <c r="BW281" s="2"/>
      <c r="BX281" s="13" t="s">
        <v>821</v>
      </c>
    </row>
    <row r="282" spans="1:76" s="13" customFormat="1" ht="20.45" customHeight="1" x14ac:dyDescent="0.3">
      <c r="A282" s="147">
        <v>144</v>
      </c>
      <c r="B282" s="2" t="s">
        <v>828</v>
      </c>
      <c r="C282" s="147" t="s">
        <v>421</v>
      </c>
      <c r="D282" s="147" t="s">
        <v>0</v>
      </c>
      <c r="E282" s="2" t="s">
        <v>26</v>
      </c>
      <c r="F282" s="147" t="s">
        <v>412</v>
      </c>
      <c r="G282" s="148">
        <v>5</v>
      </c>
      <c r="H282" s="210">
        <v>0.6</v>
      </c>
      <c r="I282" s="194" t="s">
        <v>527</v>
      </c>
      <c r="J282" s="194" t="s">
        <v>528</v>
      </c>
      <c r="K282" s="210">
        <v>0.6</v>
      </c>
      <c r="L282" s="194" t="s">
        <v>669</v>
      </c>
      <c r="M282" s="194" t="s">
        <v>670</v>
      </c>
      <c r="N282" s="147" t="s">
        <v>1211</v>
      </c>
      <c r="O282" s="147">
        <v>240</v>
      </c>
      <c r="P282" s="147" t="s">
        <v>1496</v>
      </c>
      <c r="Q282" s="147" t="s">
        <v>1217</v>
      </c>
      <c r="R282" s="147" t="s">
        <v>1531</v>
      </c>
      <c r="S282" s="147">
        <v>5</v>
      </c>
      <c r="T282" s="152">
        <v>4</v>
      </c>
      <c r="U282" s="194" t="s">
        <v>1532</v>
      </c>
      <c r="V282" s="194" t="s">
        <v>1533</v>
      </c>
      <c r="W282" s="209">
        <v>4</v>
      </c>
      <c r="X282" s="209">
        <v>80</v>
      </c>
      <c r="Y282" s="2" t="s">
        <v>1</v>
      </c>
      <c r="Z282" s="2" t="s">
        <v>199</v>
      </c>
      <c r="AA282" s="2">
        <f t="shared" si="67"/>
        <v>0</v>
      </c>
      <c r="AB282" s="209"/>
      <c r="AC282" s="209"/>
      <c r="AD282" s="2">
        <f t="shared" si="66"/>
        <v>0</v>
      </c>
      <c r="AE282" s="209"/>
      <c r="AF282" s="209"/>
      <c r="AG282" s="209"/>
      <c r="AH282" s="2">
        <f t="shared" si="68"/>
        <v>0</v>
      </c>
      <c r="AI282" s="11"/>
      <c r="AJ282" s="11"/>
      <c r="AK282" s="2">
        <f t="shared" si="69"/>
        <v>0</v>
      </c>
      <c r="AL282" s="2"/>
      <c r="AM282" s="2"/>
      <c r="AN282" s="2"/>
      <c r="AO282" s="2"/>
      <c r="AP282" s="2"/>
      <c r="AQ282" s="2"/>
      <c r="AR282" s="2"/>
      <c r="AS282" s="2"/>
      <c r="AT282" s="2">
        <f t="shared" si="70"/>
        <v>0</v>
      </c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116"/>
      <c r="BQ282" s="117"/>
      <c r="BR282" s="117"/>
      <c r="BS282" s="117"/>
      <c r="BT282" s="117"/>
      <c r="BU282" s="117"/>
      <c r="BV282" s="117"/>
      <c r="BW282" s="2"/>
      <c r="BX282" s="13" t="s">
        <v>822</v>
      </c>
    </row>
    <row r="283" spans="1:76" s="178" customFormat="1" ht="20.45" customHeight="1" x14ac:dyDescent="0.3">
      <c r="A283" s="169">
        <v>145</v>
      </c>
      <c r="B283" s="168" t="s">
        <v>828</v>
      </c>
      <c r="C283" s="169" t="s">
        <v>421</v>
      </c>
      <c r="D283" s="169" t="s">
        <v>0</v>
      </c>
      <c r="E283" s="168" t="s">
        <v>28</v>
      </c>
      <c r="F283" s="169" t="s">
        <v>412</v>
      </c>
      <c r="G283" s="170">
        <v>28</v>
      </c>
      <c r="H283" s="216">
        <v>2.9</v>
      </c>
      <c r="I283" s="217" t="s">
        <v>529</v>
      </c>
      <c r="J283" s="217" t="s">
        <v>530</v>
      </c>
      <c r="K283" s="216">
        <v>6</v>
      </c>
      <c r="L283" s="217" t="s">
        <v>671</v>
      </c>
      <c r="M283" s="217" t="s">
        <v>672</v>
      </c>
      <c r="N283" s="218" t="s">
        <v>1211</v>
      </c>
      <c r="O283" s="218">
        <v>243</v>
      </c>
      <c r="P283" s="218" t="s">
        <v>1496</v>
      </c>
      <c r="Q283" s="218" t="s">
        <v>1217</v>
      </c>
      <c r="R283" s="218" t="s">
        <v>1609</v>
      </c>
      <c r="S283" s="218">
        <v>28</v>
      </c>
      <c r="T283" s="174">
        <v>4</v>
      </c>
      <c r="U283" s="219" t="s">
        <v>1610</v>
      </c>
      <c r="V283" s="219" t="s">
        <v>1611</v>
      </c>
      <c r="W283" s="220">
        <v>4</v>
      </c>
      <c r="X283" s="220">
        <v>80</v>
      </c>
      <c r="Y283" s="168" t="s">
        <v>3</v>
      </c>
      <c r="Z283" s="168" t="s">
        <v>199</v>
      </c>
      <c r="AA283" s="168">
        <f t="shared" si="67"/>
        <v>0</v>
      </c>
      <c r="AB283" s="221"/>
      <c r="AC283" s="222"/>
      <c r="AD283" s="3">
        <f t="shared" si="66"/>
        <v>0</v>
      </c>
      <c r="AE283" s="221"/>
      <c r="AF283" s="221"/>
      <c r="AG283" s="221"/>
      <c r="AH283" s="168">
        <f t="shared" si="68"/>
        <v>0</v>
      </c>
      <c r="AI283" s="168"/>
      <c r="AJ283" s="168"/>
      <c r="AK283" s="168">
        <f t="shared" si="69"/>
        <v>0</v>
      </c>
      <c r="AL283" s="168"/>
      <c r="AM283" s="168"/>
      <c r="AN283" s="168"/>
      <c r="AO283" s="168"/>
      <c r="AP283" s="168"/>
      <c r="AQ283" s="168"/>
      <c r="AR283" s="168"/>
      <c r="AS283" s="168"/>
      <c r="AT283" s="168">
        <f t="shared" si="70"/>
        <v>0</v>
      </c>
      <c r="AU283" s="168"/>
      <c r="AV283" s="168"/>
      <c r="AW283" s="168"/>
      <c r="AX283" s="168"/>
      <c r="AY283" s="168"/>
      <c r="AZ283" s="168"/>
      <c r="BA283" s="168"/>
      <c r="BB283" s="168"/>
      <c r="BC283" s="168"/>
      <c r="BD283" s="168"/>
      <c r="BE283" s="168"/>
      <c r="BF283" s="168"/>
      <c r="BG283" s="168"/>
      <c r="BH283" s="168"/>
      <c r="BI283" s="168"/>
      <c r="BJ283" s="168"/>
      <c r="BK283" s="168"/>
      <c r="BL283" s="168"/>
      <c r="BM283" s="168"/>
      <c r="BN283" s="168"/>
      <c r="BO283" s="168"/>
      <c r="BP283" s="176"/>
      <c r="BQ283" s="177"/>
      <c r="BR283" s="177"/>
      <c r="BS283" s="177"/>
      <c r="BT283" s="177"/>
      <c r="BU283" s="177"/>
      <c r="BV283" s="177"/>
      <c r="BW283" s="223" t="s">
        <v>1749</v>
      </c>
      <c r="BX283" s="178" t="s">
        <v>819</v>
      </c>
    </row>
    <row r="284" spans="1:76" s="13" customFormat="1" ht="20.45" customHeight="1" x14ac:dyDescent="0.3">
      <c r="A284" s="147">
        <v>146</v>
      </c>
      <c r="B284" s="2" t="s">
        <v>828</v>
      </c>
      <c r="C284" s="147" t="s">
        <v>421</v>
      </c>
      <c r="D284" s="147" t="s">
        <v>0</v>
      </c>
      <c r="E284" s="2" t="s">
        <v>33</v>
      </c>
      <c r="F284" s="147" t="s">
        <v>412</v>
      </c>
      <c r="G284" s="148">
        <v>36</v>
      </c>
      <c r="H284" s="210">
        <v>2.2999999999999998</v>
      </c>
      <c r="I284" s="194" t="s">
        <v>531</v>
      </c>
      <c r="J284" s="194" t="s">
        <v>532</v>
      </c>
      <c r="K284" s="210">
        <v>2.2999999999999998</v>
      </c>
      <c r="L284" s="194" t="s">
        <v>833</v>
      </c>
      <c r="M284" s="194" t="s">
        <v>673</v>
      </c>
      <c r="N284" s="147" t="s">
        <v>1653</v>
      </c>
      <c r="O284" s="147">
        <v>250</v>
      </c>
      <c r="P284" s="147" t="s">
        <v>1496</v>
      </c>
      <c r="Q284" s="147" t="s">
        <v>1654</v>
      </c>
      <c r="R284" s="147" t="s">
        <v>1693</v>
      </c>
      <c r="S284" s="147">
        <v>36</v>
      </c>
      <c r="T284" s="152">
        <v>4</v>
      </c>
      <c r="U284" s="194" t="s">
        <v>1694</v>
      </c>
      <c r="V284" s="194" t="s">
        <v>1695</v>
      </c>
      <c r="W284" s="209">
        <v>4</v>
      </c>
      <c r="X284" s="209">
        <v>80</v>
      </c>
      <c r="Y284" s="2" t="s">
        <v>3</v>
      </c>
      <c r="Z284" s="2" t="s">
        <v>199</v>
      </c>
      <c r="AA284" s="2">
        <f t="shared" si="67"/>
        <v>0</v>
      </c>
      <c r="AB284" s="209"/>
      <c r="AC284" s="209"/>
      <c r="AD284" s="2">
        <f t="shared" si="66"/>
        <v>0</v>
      </c>
      <c r="AE284" s="209"/>
      <c r="AF284" s="209"/>
      <c r="AG284" s="209"/>
      <c r="AH284" s="2">
        <f t="shared" si="68"/>
        <v>0</v>
      </c>
      <c r="AI284" s="11"/>
      <c r="AJ284" s="11"/>
      <c r="AK284" s="2">
        <f t="shared" si="69"/>
        <v>0</v>
      </c>
      <c r="AL284" s="2"/>
      <c r="AM284" s="2"/>
      <c r="AN284" s="2"/>
      <c r="AO284" s="2"/>
      <c r="AP284" s="2"/>
      <c r="AQ284" s="2"/>
      <c r="AR284" s="2"/>
      <c r="AS284" s="2"/>
      <c r="AT284" s="2">
        <f t="shared" si="70"/>
        <v>0</v>
      </c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116"/>
      <c r="BQ284" s="117"/>
      <c r="BR284" s="117"/>
      <c r="BS284" s="117"/>
      <c r="BT284" s="117"/>
      <c r="BU284" s="117"/>
      <c r="BV284" s="117"/>
      <c r="BW284" s="2"/>
      <c r="BX284" s="13" t="s">
        <v>820</v>
      </c>
    </row>
    <row r="285" spans="1:76" s="13" customFormat="1" ht="20.45" customHeight="1" x14ac:dyDescent="0.3">
      <c r="A285" s="147">
        <v>147</v>
      </c>
      <c r="B285" s="2" t="s">
        <v>828</v>
      </c>
      <c r="C285" s="147" t="s">
        <v>421</v>
      </c>
      <c r="D285" s="147" t="s">
        <v>0</v>
      </c>
      <c r="E285" s="2" t="s">
        <v>31</v>
      </c>
      <c r="F285" s="147" t="s">
        <v>412</v>
      </c>
      <c r="G285" s="148">
        <v>34</v>
      </c>
      <c r="H285" s="210">
        <v>0.9</v>
      </c>
      <c r="I285" s="194" t="s">
        <v>533</v>
      </c>
      <c r="J285" s="194" t="s">
        <v>534</v>
      </c>
      <c r="K285" s="210">
        <v>0.9</v>
      </c>
      <c r="L285" s="194" t="s">
        <v>674</v>
      </c>
      <c r="M285" s="194" t="s">
        <v>675</v>
      </c>
      <c r="N285" s="147" t="s">
        <v>1653</v>
      </c>
      <c r="O285" s="147">
        <v>247</v>
      </c>
      <c r="P285" s="147" t="s">
        <v>1496</v>
      </c>
      <c r="Q285" s="147" t="s">
        <v>1654</v>
      </c>
      <c r="R285" s="147" t="s">
        <v>1672</v>
      </c>
      <c r="S285" s="147">
        <v>34</v>
      </c>
      <c r="T285" s="152">
        <v>7</v>
      </c>
      <c r="U285" s="194" t="s">
        <v>1673</v>
      </c>
      <c r="V285" s="194" t="s">
        <v>1674</v>
      </c>
      <c r="W285" s="209">
        <v>4</v>
      </c>
      <c r="X285" s="209">
        <v>80</v>
      </c>
      <c r="Y285" s="2" t="s">
        <v>1</v>
      </c>
      <c r="Z285" s="2" t="s">
        <v>1806</v>
      </c>
      <c r="AA285" s="2">
        <f t="shared" si="67"/>
        <v>0</v>
      </c>
      <c r="AB285" s="209"/>
      <c r="AC285" s="209"/>
      <c r="AD285" s="2">
        <f t="shared" si="66"/>
        <v>0</v>
      </c>
      <c r="AE285" s="209"/>
      <c r="AF285" s="209"/>
      <c r="AG285" s="209"/>
      <c r="AH285" s="2">
        <f t="shared" si="68"/>
        <v>0</v>
      </c>
      <c r="AI285" s="11"/>
      <c r="AJ285" s="11"/>
      <c r="AK285" s="2">
        <f t="shared" si="69"/>
        <v>0</v>
      </c>
      <c r="AL285" s="2"/>
      <c r="AM285" s="2"/>
      <c r="AN285" s="2"/>
      <c r="AO285" s="2"/>
      <c r="AP285" s="2"/>
      <c r="AQ285" s="2"/>
      <c r="AR285" s="2"/>
      <c r="AS285" s="2"/>
      <c r="AT285" s="2">
        <f t="shared" si="70"/>
        <v>0</v>
      </c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116"/>
      <c r="BQ285" s="117"/>
      <c r="BR285" s="117"/>
      <c r="BS285" s="117"/>
      <c r="BT285" s="117"/>
      <c r="BU285" s="117"/>
      <c r="BV285" s="117"/>
      <c r="BW285" s="2"/>
      <c r="BX285" s="13" t="s">
        <v>822</v>
      </c>
    </row>
    <row r="286" spans="1:76" s="165" customFormat="1" ht="20.45" customHeight="1" x14ac:dyDescent="0.3">
      <c r="A286" s="159">
        <v>148</v>
      </c>
      <c r="B286" s="158" t="s">
        <v>828</v>
      </c>
      <c r="C286" s="159" t="s">
        <v>421</v>
      </c>
      <c r="D286" s="159" t="s">
        <v>0</v>
      </c>
      <c r="E286" s="158" t="s">
        <v>29</v>
      </c>
      <c r="F286" s="159" t="s">
        <v>412</v>
      </c>
      <c r="G286" s="160">
        <v>28</v>
      </c>
      <c r="H286" s="212">
        <v>0.4</v>
      </c>
      <c r="I286" s="213" t="s">
        <v>1821</v>
      </c>
      <c r="J286" s="213" t="s">
        <v>535</v>
      </c>
      <c r="K286" s="212"/>
      <c r="L286" s="213"/>
      <c r="M286" s="213"/>
      <c r="N286" s="159"/>
      <c r="O286" s="159">
        <v>243</v>
      </c>
      <c r="P286" s="159" t="s">
        <v>421</v>
      </c>
      <c r="Q286" s="159"/>
      <c r="R286" s="159"/>
      <c r="S286" s="159"/>
      <c r="T286" s="166"/>
      <c r="U286" s="213" t="s">
        <v>1822</v>
      </c>
      <c r="V286" s="213" t="s">
        <v>1823</v>
      </c>
      <c r="W286" s="214">
        <v>4</v>
      </c>
      <c r="X286" s="214">
        <v>80</v>
      </c>
      <c r="Y286" s="158" t="s">
        <v>3</v>
      </c>
      <c r="Z286" s="158"/>
      <c r="AA286" s="158">
        <f t="shared" si="67"/>
        <v>0</v>
      </c>
      <c r="AB286" s="214"/>
      <c r="AC286" s="209"/>
      <c r="AD286" s="2">
        <f t="shared" si="66"/>
        <v>0</v>
      </c>
      <c r="AE286" s="214"/>
      <c r="AF286" s="214"/>
      <c r="AG286" s="214"/>
      <c r="AH286" s="158">
        <f t="shared" si="68"/>
        <v>0</v>
      </c>
      <c r="AI286" s="158"/>
      <c r="AJ286" s="158"/>
      <c r="AK286" s="158">
        <f t="shared" si="69"/>
        <v>0</v>
      </c>
      <c r="AL286" s="158"/>
      <c r="AM286" s="158"/>
      <c r="AN286" s="158"/>
      <c r="AO286" s="158"/>
      <c r="AP286" s="158"/>
      <c r="AQ286" s="158"/>
      <c r="AR286" s="158"/>
      <c r="AS286" s="158"/>
      <c r="AT286" s="158">
        <f t="shared" si="70"/>
        <v>0</v>
      </c>
      <c r="AU286" s="158"/>
      <c r="AV286" s="158"/>
      <c r="AW286" s="158"/>
      <c r="AX286" s="158"/>
      <c r="AY286" s="158"/>
      <c r="AZ286" s="158"/>
      <c r="BA286" s="158"/>
      <c r="BB286" s="158"/>
      <c r="BC286" s="158"/>
      <c r="BD286" s="158"/>
      <c r="BE286" s="158"/>
      <c r="BF286" s="158"/>
      <c r="BG286" s="158"/>
      <c r="BH286" s="158"/>
      <c r="BI286" s="158"/>
      <c r="BJ286" s="158"/>
      <c r="BK286" s="158"/>
      <c r="BL286" s="158"/>
      <c r="BM286" s="158"/>
      <c r="BN286" s="158"/>
      <c r="BO286" s="158"/>
      <c r="BP286" s="163"/>
      <c r="BQ286" s="164"/>
      <c r="BR286" s="164"/>
      <c r="BS286" s="164"/>
      <c r="BT286" s="164"/>
      <c r="BU286" s="164">
        <v>1</v>
      </c>
      <c r="BV286" s="164"/>
      <c r="BW286" s="215" t="s">
        <v>1745</v>
      </c>
      <c r="BX286" s="165" t="s">
        <v>819</v>
      </c>
    </row>
    <row r="287" spans="1:76" s="13" customFormat="1" ht="20.45" customHeight="1" x14ac:dyDescent="0.3">
      <c r="A287" s="147">
        <v>149</v>
      </c>
      <c r="B287" s="2" t="s">
        <v>828</v>
      </c>
      <c r="C287" s="147" t="s">
        <v>421</v>
      </c>
      <c r="D287" s="147" t="s">
        <v>0</v>
      </c>
      <c r="E287" s="2" t="s">
        <v>34</v>
      </c>
      <c r="F287" s="147" t="s">
        <v>412</v>
      </c>
      <c r="G287" s="148">
        <v>36</v>
      </c>
      <c r="H287" s="210">
        <v>2.9</v>
      </c>
      <c r="I287" s="194" t="s">
        <v>536</v>
      </c>
      <c r="J287" s="194" t="s">
        <v>537</v>
      </c>
      <c r="K287" s="210">
        <v>2.9</v>
      </c>
      <c r="L287" s="194" t="s">
        <v>676</v>
      </c>
      <c r="M287" s="194" t="s">
        <v>677</v>
      </c>
      <c r="N287" s="147"/>
      <c r="O287" s="147">
        <v>244</v>
      </c>
      <c r="P287" s="147" t="s">
        <v>421</v>
      </c>
      <c r="Q287" s="147"/>
      <c r="R287" s="147"/>
      <c r="S287" s="147"/>
      <c r="T287" s="152"/>
      <c r="U287" s="194" t="s">
        <v>1812</v>
      </c>
      <c r="V287" s="194" t="s">
        <v>1813</v>
      </c>
      <c r="W287" s="209">
        <v>2</v>
      </c>
      <c r="X287" s="209">
        <v>60</v>
      </c>
      <c r="Y287" s="2" t="s">
        <v>1</v>
      </c>
      <c r="Z287" s="2"/>
      <c r="AA287" s="2">
        <f t="shared" si="67"/>
        <v>0</v>
      </c>
      <c r="AB287" s="209"/>
      <c r="AC287" s="209"/>
      <c r="AD287" s="2">
        <f t="shared" si="66"/>
        <v>0</v>
      </c>
      <c r="AE287" s="209"/>
      <c r="AF287" s="209"/>
      <c r="AG287" s="209"/>
      <c r="AH287" s="2">
        <f t="shared" si="68"/>
        <v>0</v>
      </c>
      <c r="AI287" s="11"/>
      <c r="AJ287" s="11"/>
      <c r="AK287" s="2">
        <f t="shared" si="69"/>
        <v>0</v>
      </c>
      <c r="AL287" s="2"/>
      <c r="AM287" s="2"/>
      <c r="AN287" s="2"/>
      <c r="AO287" s="2"/>
      <c r="AP287" s="2"/>
      <c r="AQ287" s="2"/>
      <c r="AR287" s="2"/>
      <c r="AS287" s="2"/>
      <c r="AT287" s="2">
        <f t="shared" si="70"/>
        <v>0</v>
      </c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116"/>
      <c r="BQ287" s="117"/>
      <c r="BR287" s="117"/>
      <c r="BS287" s="117"/>
      <c r="BT287" s="117"/>
      <c r="BU287" s="117"/>
      <c r="BV287" s="117"/>
      <c r="BW287" s="2"/>
    </row>
    <row r="288" spans="1:76" s="145" customFormat="1" ht="20.45" customHeight="1" x14ac:dyDescent="0.3">
      <c r="A288" s="146">
        <v>150</v>
      </c>
      <c r="B288" s="3" t="s">
        <v>828</v>
      </c>
      <c r="C288" s="146" t="s">
        <v>421</v>
      </c>
      <c r="D288" s="146" t="s">
        <v>0</v>
      </c>
      <c r="E288" s="3" t="s">
        <v>30</v>
      </c>
      <c r="F288" s="146" t="s">
        <v>412</v>
      </c>
      <c r="G288" s="224">
        <v>31</v>
      </c>
      <c r="H288" s="225">
        <v>9.1</v>
      </c>
      <c r="I288" s="226" t="s">
        <v>538</v>
      </c>
      <c r="J288" s="226" t="s">
        <v>539</v>
      </c>
      <c r="K288" s="225">
        <v>9.1</v>
      </c>
      <c r="L288" s="226" t="s">
        <v>678</v>
      </c>
      <c r="M288" s="226" t="s">
        <v>539</v>
      </c>
      <c r="N288" s="227" t="s">
        <v>1211</v>
      </c>
      <c r="O288" s="227">
        <v>244</v>
      </c>
      <c r="P288" s="227" t="s">
        <v>1496</v>
      </c>
      <c r="Q288" s="227" t="s">
        <v>1217</v>
      </c>
      <c r="R288" s="227" t="s">
        <v>1624</v>
      </c>
      <c r="S288" s="227">
        <v>31</v>
      </c>
      <c r="T288" s="228">
        <v>11</v>
      </c>
      <c r="U288" s="229" t="s">
        <v>1625</v>
      </c>
      <c r="V288" s="229" t="s">
        <v>1626</v>
      </c>
      <c r="W288" s="222">
        <v>2</v>
      </c>
      <c r="X288" s="222">
        <v>60</v>
      </c>
      <c r="Y288" s="3" t="s">
        <v>1</v>
      </c>
      <c r="Z288" s="3" t="s">
        <v>199</v>
      </c>
      <c r="AA288" s="3">
        <f t="shared" si="67"/>
        <v>0</v>
      </c>
      <c r="AB288" s="222"/>
      <c r="AC288" s="222"/>
      <c r="AD288" s="3">
        <f t="shared" si="66"/>
        <v>0</v>
      </c>
      <c r="AE288" s="222"/>
      <c r="AF288" s="222"/>
      <c r="AG288" s="222"/>
      <c r="AH288" s="3">
        <f t="shared" si="68"/>
        <v>0</v>
      </c>
      <c r="AI288" s="134"/>
      <c r="AJ288" s="134"/>
      <c r="AK288" s="3">
        <f t="shared" si="69"/>
        <v>0</v>
      </c>
      <c r="AL288" s="3"/>
      <c r="AM288" s="3"/>
      <c r="AN288" s="3"/>
      <c r="AO288" s="3"/>
      <c r="AP288" s="3"/>
      <c r="AQ288" s="3"/>
      <c r="AR288" s="3"/>
      <c r="AS288" s="3"/>
      <c r="AT288" s="3">
        <f t="shared" si="70"/>
        <v>0</v>
      </c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141"/>
      <c r="BQ288" s="142"/>
      <c r="BR288" s="142"/>
      <c r="BS288" s="142"/>
      <c r="BT288" s="142"/>
      <c r="BU288" s="142"/>
      <c r="BV288" s="142"/>
      <c r="BW288" s="3"/>
      <c r="BX288" s="145" t="s">
        <v>823</v>
      </c>
    </row>
    <row r="289" spans="1:76" s="97" customFormat="1" ht="20.45" customHeight="1" x14ac:dyDescent="0.3">
      <c r="A289" s="90">
        <v>151</v>
      </c>
      <c r="B289" s="89" t="s">
        <v>828</v>
      </c>
      <c r="C289" s="90" t="s">
        <v>421</v>
      </c>
      <c r="D289" s="90" t="s">
        <v>0</v>
      </c>
      <c r="E289" s="89" t="s">
        <v>32</v>
      </c>
      <c r="F289" s="90" t="s">
        <v>412</v>
      </c>
      <c r="G289" s="91">
        <v>35</v>
      </c>
      <c r="H289" s="92">
        <v>3.3</v>
      </c>
      <c r="I289" s="202" t="s">
        <v>540</v>
      </c>
      <c r="J289" s="202" t="s">
        <v>541</v>
      </c>
      <c r="K289" s="92">
        <v>3.3</v>
      </c>
      <c r="L289" s="202" t="s">
        <v>679</v>
      </c>
      <c r="M289" s="202" t="s">
        <v>680</v>
      </c>
      <c r="N289" s="90" t="s">
        <v>1655</v>
      </c>
      <c r="O289" s="90">
        <v>248</v>
      </c>
      <c r="P289" s="90" t="s">
        <v>1496</v>
      </c>
      <c r="Q289" s="90" t="s">
        <v>1654</v>
      </c>
      <c r="R289" s="90" t="s">
        <v>1683</v>
      </c>
      <c r="S289" s="90">
        <v>35</v>
      </c>
      <c r="T289" s="156">
        <v>4</v>
      </c>
      <c r="U289" s="202" t="s">
        <v>1684</v>
      </c>
      <c r="V289" s="202" t="s">
        <v>1685</v>
      </c>
      <c r="W289" s="208">
        <v>4</v>
      </c>
      <c r="X289" s="208">
        <v>60</v>
      </c>
      <c r="Y289" s="89" t="s">
        <v>1</v>
      </c>
      <c r="Z289" s="89" t="s">
        <v>199</v>
      </c>
      <c r="AA289" s="89">
        <f t="shared" si="67"/>
        <v>0</v>
      </c>
      <c r="AB289" s="208"/>
      <c r="AC289" s="209"/>
      <c r="AD289" s="2">
        <f t="shared" si="66"/>
        <v>0</v>
      </c>
      <c r="AE289" s="208"/>
      <c r="AF289" s="208"/>
      <c r="AG289" s="208"/>
      <c r="AH289" s="89">
        <f t="shared" si="68"/>
        <v>0</v>
      </c>
      <c r="AI289" s="89"/>
      <c r="AJ289" s="89"/>
      <c r="AK289" s="89">
        <f t="shared" si="69"/>
        <v>0</v>
      </c>
      <c r="AL289" s="89"/>
      <c r="AM289" s="89"/>
      <c r="AN289" s="89"/>
      <c r="AO289" s="89"/>
      <c r="AP289" s="89"/>
      <c r="AQ289" s="89"/>
      <c r="AR289" s="89"/>
      <c r="AS289" s="89"/>
      <c r="AT289" s="89">
        <f t="shared" si="70"/>
        <v>0</v>
      </c>
      <c r="AU289" s="89"/>
      <c r="AV289" s="89"/>
      <c r="AW289" s="89"/>
      <c r="AX289" s="89"/>
      <c r="AY289" s="89"/>
      <c r="AZ289" s="89"/>
      <c r="BA289" s="89"/>
      <c r="BB289" s="89"/>
      <c r="BC289" s="89"/>
      <c r="BD289" s="89"/>
      <c r="BE289" s="89"/>
      <c r="BF289" s="89"/>
      <c r="BG289" s="89"/>
      <c r="BH289" s="89"/>
      <c r="BI289" s="89"/>
      <c r="BJ289" s="89"/>
      <c r="BK289" s="89"/>
      <c r="BL289" s="89"/>
      <c r="BM289" s="89"/>
      <c r="BN289" s="89"/>
      <c r="BO289" s="89"/>
      <c r="BP289" s="95"/>
      <c r="BQ289" s="96">
        <v>1</v>
      </c>
      <c r="BR289" s="96"/>
      <c r="BS289" s="96"/>
      <c r="BT289" s="96"/>
      <c r="BU289" s="96"/>
      <c r="BV289" s="96"/>
      <c r="BW289" s="96" t="s">
        <v>1741</v>
      </c>
    </row>
    <row r="290" spans="1:76" s="115" customFormat="1" ht="20.45" customHeight="1" x14ac:dyDescent="0.3">
      <c r="A290" s="107">
        <v>152</v>
      </c>
      <c r="B290" s="106" t="s">
        <v>828</v>
      </c>
      <c r="C290" s="107" t="s">
        <v>421</v>
      </c>
      <c r="D290" s="107" t="s">
        <v>0</v>
      </c>
      <c r="E290" s="106" t="s">
        <v>27</v>
      </c>
      <c r="F290" s="107" t="s">
        <v>412</v>
      </c>
      <c r="G290" s="108">
        <v>5</v>
      </c>
      <c r="H290" s="109">
        <v>6.2</v>
      </c>
      <c r="I290" s="197" t="s">
        <v>542</v>
      </c>
      <c r="J290" s="197" t="s">
        <v>543</v>
      </c>
      <c r="K290" s="109">
        <v>6.2</v>
      </c>
      <c r="L290" s="197" t="s">
        <v>681</v>
      </c>
      <c r="M290" s="197" t="s">
        <v>682</v>
      </c>
      <c r="N290" s="107" t="s">
        <v>1211</v>
      </c>
      <c r="O290" s="107">
        <v>238</v>
      </c>
      <c r="P290" s="107" t="s">
        <v>1496</v>
      </c>
      <c r="Q290" s="107" t="s">
        <v>1217</v>
      </c>
      <c r="R290" s="107" t="s">
        <v>1525</v>
      </c>
      <c r="S290" s="107">
        <v>5</v>
      </c>
      <c r="T290" s="198">
        <v>4</v>
      </c>
      <c r="U290" s="197" t="s">
        <v>1526</v>
      </c>
      <c r="V290" s="197" t="s">
        <v>1527</v>
      </c>
      <c r="W290" s="211">
        <v>2</v>
      </c>
      <c r="X290" s="211">
        <v>40</v>
      </c>
      <c r="Y290" s="106" t="s">
        <v>1</v>
      </c>
      <c r="Z290" s="106" t="s">
        <v>199</v>
      </c>
      <c r="AA290" s="106">
        <f t="shared" si="67"/>
        <v>0</v>
      </c>
      <c r="AB290" s="211"/>
      <c r="AC290" s="209"/>
      <c r="AD290" s="2">
        <f t="shared" si="66"/>
        <v>0</v>
      </c>
      <c r="AE290" s="211"/>
      <c r="AF290" s="211"/>
      <c r="AG290" s="211"/>
      <c r="AH290" s="106">
        <f t="shared" si="68"/>
        <v>0</v>
      </c>
      <c r="AI290" s="106"/>
      <c r="AJ290" s="106"/>
      <c r="AK290" s="106">
        <f t="shared" si="69"/>
        <v>0</v>
      </c>
      <c r="AL290" s="106"/>
      <c r="AM290" s="106"/>
      <c r="AN290" s="106"/>
      <c r="AO290" s="106"/>
      <c r="AP290" s="106"/>
      <c r="AQ290" s="106"/>
      <c r="AR290" s="106"/>
      <c r="AS290" s="106"/>
      <c r="AT290" s="106">
        <f t="shared" si="70"/>
        <v>0</v>
      </c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13"/>
      <c r="BQ290" s="114"/>
      <c r="BR290" s="114"/>
      <c r="BS290" s="114">
        <v>1</v>
      </c>
      <c r="BT290" s="114"/>
      <c r="BU290" s="114"/>
      <c r="BV290" s="114"/>
      <c r="BW290" s="106" t="s">
        <v>1746</v>
      </c>
      <c r="BX290" s="115" t="s">
        <v>824</v>
      </c>
    </row>
    <row r="291" spans="1:76" s="178" customFormat="1" ht="20.45" customHeight="1" x14ac:dyDescent="0.3">
      <c r="A291" s="169">
        <v>153</v>
      </c>
      <c r="B291" s="168" t="s">
        <v>828</v>
      </c>
      <c r="C291" s="169" t="s">
        <v>421</v>
      </c>
      <c r="D291" s="169" t="s">
        <v>0</v>
      </c>
      <c r="E291" s="168" t="s">
        <v>35</v>
      </c>
      <c r="F291" s="169" t="s">
        <v>412</v>
      </c>
      <c r="G291" s="170">
        <v>36</v>
      </c>
      <c r="H291" s="216">
        <v>3.3</v>
      </c>
      <c r="I291" s="217" t="s">
        <v>513</v>
      </c>
      <c r="J291" s="217" t="s">
        <v>544</v>
      </c>
      <c r="K291" s="216">
        <v>4.5999999999999996</v>
      </c>
      <c r="L291" s="217" t="s">
        <v>683</v>
      </c>
      <c r="M291" s="217" t="s">
        <v>684</v>
      </c>
      <c r="N291" s="218" t="s">
        <v>1653</v>
      </c>
      <c r="O291" s="218">
        <v>252</v>
      </c>
      <c r="P291" s="218" t="s">
        <v>1496</v>
      </c>
      <c r="Q291" s="218" t="s">
        <v>1654</v>
      </c>
      <c r="R291" s="218" t="s">
        <v>1699</v>
      </c>
      <c r="S291" s="218">
        <v>36</v>
      </c>
      <c r="T291" s="174">
        <v>5</v>
      </c>
      <c r="U291" s="219" t="s">
        <v>1700</v>
      </c>
      <c r="V291" s="219" t="s">
        <v>1701</v>
      </c>
      <c r="W291" s="221">
        <v>2</v>
      </c>
      <c r="X291" s="221">
        <v>60</v>
      </c>
      <c r="Y291" s="168" t="s">
        <v>1</v>
      </c>
      <c r="Z291" s="168" t="s">
        <v>1806</v>
      </c>
      <c r="AA291" s="168">
        <f t="shared" si="67"/>
        <v>0</v>
      </c>
      <c r="AB291" s="221"/>
      <c r="AC291" s="222"/>
      <c r="AD291" s="3">
        <f t="shared" si="66"/>
        <v>0</v>
      </c>
      <c r="AE291" s="221"/>
      <c r="AF291" s="221"/>
      <c r="AG291" s="221"/>
      <c r="AH291" s="168">
        <f t="shared" si="68"/>
        <v>0</v>
      </c>
      <c r="AI291" s="168"/>
      <c r="AJ291" s="168"/>
      <c r="AK291" s="168">
        <f t="shared" si="69"/>
        <v>0</v>
      </c>
      <c r="AL291" s="168"/>
      <c r="AM291" s="168"/>
      <c r="AN291" s="168"/>
      <c r="AO291" s="168"/>
      <c r="AP291" s="168"/>
      <c r="AQ291" s="168"/>
      <c r="AR291" s="168"/>
      <c r="AS291" s="168"/>
      <c r="AT291" s="168">
        <f t="shared" si="70"/>
        <v>0</v>
      </c>
      <c r="AU291" s="168"/>
      <c r="AV291" s="168"/>
      <c r="AW291" s="168"/>
      <c r="AX291" s="168"/>
      <c r="AY291" s="168"/>
      <c r="AZ291" s="168"/>
      <c r="BA291" s="168"/>
      <c r="BB291" s="168"/>
      <c r="BC291" s="168"/>
      <c r="BD291" s="168"/>
      <c r="BE291" s="168"/>
      <c r="BF291" s="168"/>
      <c r="BG291" s="168"/>
      <c r="BH291" s="168"/>
      <c r="BI291" s="168"/>
      <c r="BJ291" s="168"/>
      <c r="BK291" s="168"/>
      <c r="BL291" s="168"/>
      <c r="BM291" s="168"/>
      <c r="BN291" s="168"/>
      <c r="BO291" s="168"/>
      <c r="BP291" s="176"/>
      <c r="BQ291" s="177"/>
      <c r="BR291" s="177"/>
      <c r="BS291" s="177"/>
      <c r="BT291" s="177"/>
      <c r="BU291" s="177"/>
      <c r="BV291" s="177"/>
      <c r="BW291" s="223" t="s">
        <v>1750</v>
      </c>
      <c r="BX291" s="178" t="s">
        <v>819</v>
      </c>
    </row>
    <row r="292" spans="1:76" s="13" customFormat="1" ht="20.45" customHeight="1" x14ac:dyDescent="0.3">
      <c r="A292" s="147">
        <v>154</v>
      </c>
      <c r="B292" s="2" t="s">
        <v>828</v>
      </c>
      <c r="C292" s="147" t="s">
        <v>422</v>
      </c>
      <c r="D292" s="147" t="s">
        <v>0</v>
      </c>
      <c r="E292" s="2" t="s">
        <v>37</v>
      </c>
      <c r="F292" s="147" t="s">
        <v>412</v>
      </c>
      <c r="G292" s="148">
        <v>20</v>
      </c>
      <c r="H292" s="210">
        <v>10.199999999999999</v>
      </c>
      <c r="I292" s="194" t="s">
        <v>545</v>
      </c>
      <c r="J292" s="194" t="s">
        <v>546</v>
      </c>
      <c r="K292" s="210">
        <v>10.199999999999999</v>
      </c>
      <c r="L292" s="194" t="s">
        <v>685</v>
      </c>
      <c r="M292" s="194" t="s">
        <v>686</v>
      </c>
      <c r="N292" s="147" t="s">
        <v>1211</v>
      </c>
      <c r="O292" s="147">
        <v>256</v>
      </c>
      <c r="P292" s="147" t="s">
        <v>1539</v>
      </c>
      <c r="Q292" s="147" t="s">
        <v>1217</v>
      </c>
      <c r="R292" s="147" t="s">
        <v>1570</v>
      </c>
      <c r="S292" s="147">
        <v>20</v>
      </c>
      <c r="T292" s="152">
        <v>6</v>
      </c>
      <c r="U292" s="194" t="s">
        <v>1571</v>
      </c>
      <c r="V292" s="194" t="s">
        <v>1572</v>
      </c>
      <c r="W292" s="209">
        <v>2</v>
      </c>
      <c r="X292" s="209">
        <v>60</v>
      </c>
      <c r="Y292" s="2" t="s">
        <v>1</v>
      </c>
      <c r="Z292" s="2" t="s">
        <v>199</v>
      </c>
      <c r="AA292" s="2">
        <f t="shared" si="67"/>
        <v>0</v>
      </c>
      <c r="AB292" s="209"/>
      <c r="AC292" s="209"/>
      <c r="AD292" s="2">
        <f t="shared" ref="AD292:AD312" si="71">SUM(AE292:AF292)</f>
        <v>0</v>
      </c>
      <c r="AE292" s="209"/>
      <c r="AF292" s="209"/>
      <c r="AG292" s="209"/>
      <c r="AH292" s="2">
        <f t="shared" si="68"/>
        <v>0</v>
      </c>
      <c r="AI292" s="11"/>
      <c r="AJ292" s="11"/>
      <c r="AK292" s="2">
        <f t="shared" si="69"/>
        <v>0</v>
      </c>
      <c r="AL292" s="2"/>
      <c r="AM292" s="2"/>
      <c r="AN292" s="2"/>
      <c r="AO292" s="2"/>
      <c r="AP292" s="2"/>
      <c r="AQ292" s="2"/>
      <c r="AR292" s="2"/>
      <c r="AS292" s="2"/>
      <c r="AT292" s="2">
        <f t="shared" si="70"/>
        <v>0</v>
      </c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116"/>
      <c r="BQ292" s="117"/>
      <c r="BR292" s="117"/>
      <c r="BS292" s="117"/>
      <c r="BT292" s="117"/>
      <c r="BU292" s="117"/>
      <c r="BV292" s="117"/>
      <c r="BW292" s="2"/>
    </row>
    <row r="293" spans="1:76" s="13" customFormat="1" ht="20.45" customHeight="1" x14ac:dyDescent="0.3">
      <c r="A293" s="147">
        <v>155</v>
      </c>
      <c r="B293" s="2" t="s">
        <v>828</v>
      </c>
      <c r="C293" s="147" t="s">
        <v>422</v>
      </c>
      <c r="D293" s="147" t="s">
        <v>0</v>
      </c>
      <c r="E293" s="2" t="s">
        <v>36</v>
      </c>
      <c r="F293" s="147" t="s">
        <v>412</v>
      </c>
      <c r="G293" s="148">
        <v>5</v>
      </c>
      <c r="H293" s="210">
        <v>4.4000000000000004</v>
      </c>
      <c r="I293" s="194" t="s">
        <v>547</v>
      </c>
      <c r="J293" s="194" t="s">
        <v>548</v>
      </c>
      <c r="K293" s="210">
        <v>3</v>
      </c>
      <c r="L293" s="194" t="s">
        <v>834</v>
      </c>
      <c r="M293" s="194" t="s">
        <v>687</v>
      </c>
      <c r="N293" s="241" t="s">
        <v>868</v>
      </c>
      <c r="O293" s="147">
        <v>254</v>
      </c>
      <c r="P293" s="147" t="s">
        <v>1539</v>
      </c>
      <c r="Q293" s="147" t="s">
        <v>1217</v>
      </c>
      <c r="R293" s="147" t="s">
        <v>1543</v>
      </c>
      <c r="S293" s="147">
        <v>5</v>
      </c>
      <c r="T293" s="152">
        <v>1</v>
      </c>
      <c r="U293" s="194" t="s">
        <v>1544</v>
      </c>
      <c r="V293" s="194" t="s">
        <v>1545</v>
      </c>
      <c r="W293" s="209">
        <v>4</v>
      </c>
      <c r="X293" s="209">
        <v>80</v>
      </c>
      <c r="Y293" s="2" t="s">
        <v>2</v>
      </c>
      <c r="Z293" s="2" t="s">
        <v>1806</v>
      </c>
      <c r="AA293" s="2">
        <f t="shared" si="67"/>
        <v>0</v>
      </c>
      <c r="AB293" s="209"/>
      <c r="AC293" s="209"/>
      <c r="AD293" s="2">
        <f t="shared" si="71"/>
        <v>0</v>
      </c>
      <c r="AE293" s="209"/>
      <c r="AF293" s="209"/>
      <c r="AG293" s="209"/>
      <c r="AH293" s="2">
        <f t="shared" si="68"/>
        <v>0</v>
      </c>
      <c r="AI293" s="11"/>
      <c r="AJ293" s="11"/>
      <c r="AK293" s="2">
        <f t="shared" si="69"/>
        <v>0</v>
      </c>
      <c r="AL293" s="2"/>
      <c r="AM293" s="2"/>
      <c r="AN293" s="2"/>
      <c r="AO293" s="2"/>
      <c r="AP293" s="2"/>
      <c r="AQ293" s="2"/>
      <c r="AR293" s="2"/>
      <c r="AS293" s="2"/>
      <c r="AT293" s="2">
        <f t="shared" si="70"/>
        <v>0</v>
      </c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116"/>
      <c r="BQ293" s="117"/>
      <c r="BR293" s="117"/>
      <c r="BS293" s="117"/>
      <c r="BT293" s="117"/>
      <c r="BU293" s="117"/>
      <c r="BV293" s="117"/>
      <c r="BW293" s="2"/>
      <c r="BX293" s="13" t="s">
        <v>818</v>
      </c>
    </row>
    <row r="294" spans="1:76" s="13" customFormat="1" ht="20.45" customHeight="1" x14ac:dyDescent="0.3">
      <c r="A294" s="147">
        <v>156</v>
      </c>
      <c r="B294" s="2" t="s">
        <v>828</v>
      </c>
      <c r="C294" s="147" t="s">
        <v>422</v>
      </c>
      <c r="D294" s="147" t="s">
        <v>0</v>
      </c>
      <c r="E294" s="2" t="s">
        <v>38</v>
      </c>
      <c r="F294" s="147" t="s">
        <v>412</v>
      </c>
      <c r="G294" s="148">
        <v>24</v>
      </c>
      <c r="H294" s="210">
        <v>11</v>
      </c>
      <c r="I294" s="194" t="s">
        <v>549</v>
      </c>
      <c r="J294" s="194" t="s">
        <v>550</v>
      </c>
      <c r="K294" s="210">
        <v>11</v>
      </c>
      <c r="L294" s="194" t="s">
        <v>688</v>
      </c>
      <c r="M294" s="194" t="s">
        <v>689</v>
      </c>
      <c r="N294" s="147" t="s">
        <v>1211</v>
      </c>
      <c r="O294" s="147">
        <v>257</v>
      </c>
      <c r="P294" s="147" t="s">
        <v>1539</v>
      </c>
      <c r="Q294" s="147" t="s">
        <v>1217</v>
      </c>
      <c r="R294" s="147" t="s">
        <v>1593</v>
      </c>
      <c r="S294" s="147">
        <v>24</v>
      </c>
      <c r="T294" s="152">
        <v>4</v>
      </c>
      <c r="U294" s="194" t="s">
        <v>1594</v>
      </c>
      <c r="V294" s="194" t="s">
        <v>1595</v>
      </c>
      <c r="W294" s="209">
        <v>4</v>
      </c>
      <c r="X294" s="209">
        <v>80</v>
      </c>
      <c r="Y294" s="2" t="s">
        <v>2</v>
      </c>
      <c r="Z294" s="2" t="s">
        <v>1806</v>
      </c>
      <c r="AA294" s="2">
        <f t="shared" si="67"/>
        <v>0</v>
      </c>
      <c r="AB294" s="209"/>
      <c r="AC294" s="209"/>
      <c r="AD294" s="2">
        <f t="shared" si="71"/>
        <v>0</v>
      </c>
      <c r="AE294" s="209"/>
      <c r="AF294" s="209"/>
      <c r="AG294" s="209"/>
      <c r="AH294" s="2">
        <f t="shared" si="68"/>
        <v>0</v>
      </c>
      <c r="AI294" s="11"/>
      <c r="AJ294" s="11"/>
      <c r="AK294" s="2">
        <f t="shared" si="69"/>
        <v>0</v>
      </c>
      <c r="AL294" s="2"/>
      <c r="AM294" s="2"/>
      <c r="AN294" s="2"/>
      <c r="AO294" s="2"/>
      <c r="AP294" s="2"/>
      <c r="AQ294" s="2"/>
      <c r="AR294" s="2"/>
      <c r="AS294" s="2"/>
      <c r="AT294" s="2">
        <f t="shared" si="70"/>
        <v>0</v>
      </c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116"/>
      <c r="BQ294" s="117"/>
      <c r="BR294" s="117"/>
      <c r="BS294" s="117"/>
      <c r="BT294" s="117"/>
      <c r="BU294" s="117"/>
      <c r="BV294" s="117"/>
      <c r="BW294" s="2"/>
      <c r="BX294" s="13" t="s">
        <v>825</v>
      </c>
    </row>
    <row r="295" spans="1:76" s="189" customFormat="1" ht="20.45" customHeight="1" x14ac:dyDescent="0.3">
      <c r="A295" s="179">
        <v>177</v>
      </c>
      <c r="B295" s="180" t="s">
        <v>828</v>
      </c>
      <c r="C295" s="180" t="s">
        <v>835</v>
      </c>
      <c r="D295" s="179" t="s">
        <v>55</v>
      </c>
      <c r="E295" s="180" t="s">
        <v>17</v>
      </c>
      <c r="F295" s="179" t="s">
        <v>412</v>
      </c>
      <c r="G295" s="181">
        <v>88</v>
      </c>
      <c r="H295" s="230">
        <v>3</v>
      </c>
      <c r="I295" s="231" t="s">
        <v>596</v>
      </c>
      <c r="J295" s="231" t="s">
        <v>597</v>
      </c>
      <c r="K295" s="230">
        <v>3</v>
      </c>
      <c r="L295" s="231" t="s">
        <v>690</v>
      </c>
      <c r="M295" s="231" t="s">
        <v>597</v>
      </c>
      <c r="N295" s="232" t="s">
        <v>1653</v>
      </c>
      <c r="O295" s="232">
        <v>267</v>
      </c>
      <c r="P295" s="232" t="s">
        <v>1675</v>
      </c>
      <c r="Q295" s="232" t="s">
        <v>1676</v>
      </c>
      <c r="R295" s="232" t="s">
        <v>1715</v>
      </c>
      <c r="S295" s="232">
        <v>88</v>
      </c>
      <c r="T295" s="185">
        <v>21</v>
      </c>
      <c r="U295" s="233" t="s">
        <v>1716</v>
      </c>
      <c r="V295" s="233" t="s">
        <v>1717</v>
      </c>
      <c r="W295" s="234">
        <v>2</v>
      </c>
      <c r="X295" s="234">
        <v>60</v>
      </c>
      <c r="Y295" s="180" t="s">
        <v>2</v>
      </c>
      <c r="Z295" s="180" t="s">
        <v>199</v>
      </c>
      <c r="AA295" s="180">
        <f t="shared" si="67"/>
        <v>0</v>
      </c>
      <c r="AB295" s="234"/>
      <c r="AC295" s="222"/>
      <c r="AD295" s="3">
        <f t="shared" si="71"/>
        <v>0</v>
      </c>
      <c r="AE295" s="234"/>
      <c r="AF295" s="234"/>
      <c r="AG295" s="234"/>
      <c r="AH295" s="180">
        <f t="shared" si="68"/>
        <v>0</v>
      </c>
      <c r="AI295" s="180"/>
      <c r="AJ295" s="180"/>
      <c r="AK295" s="180">
        <f t="shared" si="69"/>
        <v>0</v>
      </c>
      <c r="AL295" s="180"/>
      <c r="AM295" s="180"/>
      <c r="AN295" s="180"/>
      <c r="AO295" s="180"/>
      <c r="AP295" s="180"/>
      <c r="AQ295" s="180"/>
      <c r="AR295" s="180"/>
      <c r="AS295" s="180"/>
      <c r="AT295" s="180">
        <f t="shared" si="70"/>
        <v>0</v>
      </c>
      <c r="AU295" s="180"/>
      <c r="AV295" s="180"/>
      <c r="AW295" s="180"/>
      <c r="AX295" s="180"/>
      <c r="AY295" s="180"/>
      <c r="AZ295" s="180"/>
      <c r="BA295" s="180"/>
      <c r="BB295" s="180"/>
      <c r="BC295" s="180"/>
      <c r="BD295" s="180"/>
      <c r="BE295" s="180"/>
      <c r="BF295" s="180"/>
      <c r="BG295" s="180"/>
      <c r="BH295" s="180"/>
      <c r="BI295" s="180"/>
      <c r="BJ295" s="180"/>
      <c r="BK295" s="180"/>
      <c r="BL295" s="180"/>
      <c r="BM295" s="180"/>
      <c r="BN295" s="180"/>
      <c r="BO295" s="180"/>
      <c r="BP295" s="187"/>
      <c r="BQ295" s="188">
        <v>1</v>
      </c>
      <c r="BR295" s="188"/>
      <c r="BS295" s="188"/>
      <c r="BT295" s="188"/>
      <c r="BU295" s="188"/>
      <c r="BV295" s="188"/>
      <c r="BW295" s="188" t="s">
        <v>1741</v>
      </c>
    </row>
    <row r="296" spans="1:76" s="97" customFormat="1" ht="20.45" customHeight="1" x14ac:dyDescent="0.3">
      <c r="A296" s="90">
        <v>178</v>
      </c>
      <c r="B296" s="89" t="s">
        <v>828</v>
      </c>
      <c r="C296" s="89" t="s">
        <v>835</v>
      </c>
      <c r="D296" s="90" t="s">
        <v>55</v>
      </c>
      <c r="E296" s="89" t="s">
        <v>14</v>
      </c>
      <c r="F296" s="90" t="s">
        <v>412</v>
      </c>
      <c r="G296" s="91">
        <v>34</v>
      </c>
      <c r="H296" s="92">
        <v>2.2999999999999998</v>
      </c>
      <c r="I296" s="202" t="s">
        <v>598</v>
      </c>
      <c r="J296" s="202" t="s">
        <v>599</v>
      </c>
      <c r="K296" s="92">
        <v>2.2999999999999998</v>
      </c>
      <c r="L296" s="202" t="s">
        <v>691</v>
      </c>
      <c r="M296" s="202" t="s">
        <v>692</v>
      </c>
      <c r="N296" s="90" t="s">
        <v>1653</v>
      </c>
      <c r="O296" s="90">
        <v>264</v>
      </c>
      <c r="P296" s="90" t="s">
        <v>1675</v>
      </c>
      <c r="Q296" s="90" t="s">
        <v>1676</v>
      </c>
      <c r="R296" s="90" t="s">
        <v>1680</v>
      </c>
      <c r="S296" s="90">
        <v>34</v>
      </c>
      <c r="T296" s="156">
        <v>1</v>
      </c>
      <c r="U296" s="202" t="s">
        <v>1681</v>
      </c>
      <c r="V296" s="202" t="s">
        <v>1682</v>
      </c>
      <c r="W296" s="208">
        <v>3</v>
      </c>
      <c r="X296" s="208">
        <v>60</v>
      </c>
      <c r="Y296" s="89" t="s">
        <v>2</v>
      </c>
      <c r="Z296" s="89" t="s">
        <v>1806</v>
      </c>
      <c r="AA296" s="89">
        <f t="shared" si="67"/>
        <v>0</v>
      </c>
      <c r="AB296" s="208"/>
      <c r="AC296" s="209"/>
      <c r="AD296" s="2">
        <f t="shared" si="71"/>
        <v>0</v>
      </c>
      <c r="AE296" s="208"/>
      <c r="AF296" s="208"/>
      <c r="AG296" s="208"/>
      <c r="AH296" s="89">
        <f t="shared" si="68"/>
        <v>0</v>
      </c>
      <c r="AI296" s="89"/>
      <c r="AJ296" s="89"/>
      <c r="AK296" s="89">
        <f t="shared" si="69"/>
        <v>0</v>
      </c>
      <c r="AL296" s="89"/>
      <c r="AM296" s="89"/>
      <c r="AN296" s="89"/>
      <c r="AO296" s="89"/>
      <c r="AP296" s="89"/>
      <c r="AQ296" s="89"/>
      <c r="AR296" s="89"/>
      <c r="AS296" s="89"/>
      <c r="AT296" s="89">
        <f t="shared" si="70"/>
        <v>0</v>
      </c>
      <c r="AU296" s="89"/>
      <c r="AV296" s="89"/>
      <c r="AW296" s="89"/>
      <c r="AX296" s="89"/>
      <c r="AY296" s="89"/>
      <c r="AZ296" s="89"/>
      <c r="BA296" s="89"/>
      <c r="BB296" s="89"/>
      <c r="BC296" s="89"/>
      <c r="BD296" s="89"/>
      <c r="BE296" s="89"/>
      <c r="BF296" s="89"/>
      <c r="BG296" s="89"/>
      <c r="BH296" s="89"/>
      <c r="BI296" s="89"/>
      <c r="BJ296" s="89"/>
      <c r="BK296" s="89"/>
      <c r="BL296" s="89"/>
      <c r="BM296" s="89"/>
      <c r="BN296" s="89"/>
      <c r="BO296" s="89"/>
      <c r="BP296" s="95"/>
      <c r="BQ296" s="96">
        <v>1</v>
      </c>
      <c r="BR296" s="96"/>
      <c r="BS296" s="96"/>
      <c r="BT296" s="96"/>
      <c r="BU296" s="96"/>
      <c r="BV296" s="96"/>
      <c r="BW296" s="96" t="s">
        <v>1741</v>
      </c>
    </row>
    <row r="297" spans="1:76" s="165" customFormat="1" ht="20.45" customHeight="1" x14ac:dyDescent="0.3">
      <c r="A297" s="159">
        <v>179</v>
      </c>
      <c r="B297" s="158" t="s">
        <v>828</v>
      </c>
      <c r="C297" s="158" t="s">
        <v>835</v>
      </c>
      <c r="D297" s="159" t="s">
        <v>55</v>
      </c>
      <c r="E297" s="158" t="s">
        <v>18</v>
      </c>
      <c r="F297" s="159" t="s">
        <v>412</v>
      </c>
      <c r="G297" s="160">
        <v>88</v>
      </c>
      <c r="H297" s="212">
        <v>2.6</v>
      </c>
      <c r="I297" s="213" t="s">
        <v>600</v>
      </c>
      <c r="J297" s="213" t="s">
        <v>601</v>
      </c>
      <c r="K297" s="212"/>
      <c r="L297" s="213"/>
      <c r="M297" s="213"/>
      <c r="N297" s="159"/>
      <c r="O297" s="159">
        <v>269</v>
      </c>
      <c r="P297" s="159" t="s">
        <v>835</v>
      </c>
      <c r="Q297" s="159"/>
      <c r="R297" s="159"/>
      <c r="S297" s="159"/>
      <c r="T297" s="166"/>
      <c r="U297" s="213" t="s">
        <v>1819</v>
      </c>
      <c r="V297" s="213" t="s">
        <v>1820</v>
      </c>
      <c r="W297" s="214">
        <v>2</v>
      </c>
      <c r="X297" s="214" t="s">
        <v>852</v>
      </c>
      <c r="Y297" s="158" t="s">
        <v>2</v>
      </c>
      <c r="Z297" s="158"/>
      <c r="AA297" s="158">
        <f t="shared" si="67"/>
        <v>0</v>
      </c>
      <c r="AB297" s="214"/>
      <c r="AC297" s="209"/>
      <c r="AD297" s="2">
        <f t="shared" si="71"/>
        <v>0</v>
      </c>
      <c r="AE297" s="214"/>
      <c r="AF297" s="214"/>
      <c r="AG297" s="214"/>
      <c r="AH297" s="158">
        <f t="shared" si="68"/>
        <v>0</v>
      </c>
      <c r="AI297" s="158"/>
      <c r="AJ297" s="158"/>
      <c r="AK297" s="158">
        <f t="shared" si="69"/>
        <v>0</v>
      </c>
      <c r="AL297" s="158"/>
      <c r="AM297" s="158"/>
      <c r="AN297" s="158"/>
      <c r="AO297" s="158"/>
      <c r="AP297" s="158"/>
      <c r="AQ297" s="158"/>
      <c r="AR297" s="158"/>
      <c r="AS297" s="158"/>
      <c r="AT297" s="158">
        <f t="shared" si="70"/>
        <v>0</v>
      </c>
      <c r="AU297" s="158"/>
      <c r="AV297" s="158"/>
      <c r="AW297" s="158"/>
      <c r="AX297" s="158"/>
      <c r="AY297" s="158"/>
      <c r="AZ297" s="158"/>
      <c r="BA297" s="158"/>
      <c r="BB297" s="158"/>
      <c r="BC297" s="158"/>
      <c r="BD297" s="158"/>
      <c r="BE297" s="158"/>
      <c r="BF297" s="158"/>
      <c r="BG297" s="158"/>
      <c r="BH297" s="158"/>
      <c r="BI297" s="158"/>
      <c r="BJ297" s="158"/>
      <c r="BK297" s="158"/>
      <c r="BL297" s="158"/>
      <c r="BM297" s="158"/>
      <c r="BN297" s="158"/>
      <c r="BO297" s="158"/>
      <c r="BP297" s="163"/>
      <c r="BQ297" s="164"/>
      <c r="BR297" s="164"/>
      <c r="BS297" s="164"/>
      <c r="BT297" s="164"/>
      <c r="BU297" s="164">
        <v>1</v>
      </c>
      <c r="BV297" s="164"/>
      <c r="BW297" s="281" t="s">
        <v>1747</v>
      </c>
      <c r="BX297" s="165" t="s">
        <v>819</v>
      </c>
    </row>
    <row r="298" spans="1:76" s="165" customFormat="1" ht="20.45" customHeight="1" x14ac:dyDescent="0.3">
      <c r="A298" s="159">
        <v>180</v>
      </c>
      <c r="B298" s="158" t="s">
        <v>828</v>
      </c>
      <c r="C298" s="158" t="s">
        <v>835</v>
      </c>
      <c r="D298" s="159" t="s">
        <v>55</v>
      </c>
      <c r="E298" s="158" t="s">
        <v>19</v>
      </c>
      <c r="F298" s="159" t="s">
        <v>412</v>
      </c>
      <c r="G298" s="160">
        <v>88</v>
      </c>
      <c r="H298" s="212">
        <v>2.9</v>
      </c>
      <c r="I298" s="213" t="s">
        <v>602</v>
      </c>
      <c r="J298" s="213" t="s">
        <v>603</v>
      </c>
      <c r="K298" s="212"/>
      <c r="L298" s="213"/>
      <c r="M298" s="213"/>
      <c r="N298" s="159"/>
      <c r="O298" s="159">
        <v>269</v>
      </c>
      <c r="P298" s="159" t="s">
        <v>835</v>
      </c>
      <c r="Q298" s="159"/>
      <c r="R298" s="159"/>
      <c r="S298" s="159"/>
      <c r="T298" s="166"/>
      <c r="U298" s="213" t="s">
        <v>1819</v>
      </c>
      <c r="V298" s="213" t="s">
        <v>1820</v>
      </c>
      <c r="W298" s="214">
        <v>2</v>
      </c>
      <c r="X298" s="214">
        <v>60</v>
      </c>
      <c r="Y298" s="158" t="s">
        <v>2</v>
      </c>
      <c r="Z298" s="158"/>
      <c r="AA298" s="158">
        <f t="shared" si="67"/>
        <v>0</v>
      </c>
      <c r="AB298" s="214"/>
      <c r="AC298" s="209"/>
      <c r="AD298" s="2">
        <f t="shared" si="71"/>
        <v>0</v>
      </c>
      <c r="AE298" s="214"/>
      <c r="AF298" s="214"/>
      <c r="AG298" s="214"/>
      <c r="AH298" s="158">
        <f t="shared" si="68"/>
        <v>0</v>
      </c>
      <c r="AI298" s="158"/>
      <c r="AJ298" s="158"/>
      <c r="AK298" s="158">
        <f t="shared" si="69"/>
        <v>0</v>
      </c>
      <c r="AL298" s="158"/>
      <c r="AM298" s="158"/>
      <c r="AN298" s="158"/>
      <c r="AO298" s="158"/>
      <c r="AP298" s="158"/>
      <c r="AQ298" s="158"/>
      <c r="AR298" s="158"/>
      <c r="AS298" s="158"/>
      <c r="AT298" s="158">
        <f t="shared" si="70"/>
        <v>0</v>
      </c>
      <c r="AU298" s="158"/>
      <c r="AV298" s="158"/>
      <c r="AW298" s="158"/>
      <c r="AX298" s="158"/>
      <c r="AY298" s="158"/>
      <c r="AZ298" s="158"/>
      <c r="BA298" s="158"/>
      <c r="BB298" s="158"/>
      <c r="BC298" s="158"/>
      <c r="BD298" s="158"/>
      <c r="BE298" s="158"/>
      <c r="BF298" s="158"/>
      <c r="BG298" s="158"/>
      <c r="BH298" s="158"/>
      <c r="BI298" s="158"/>
      <c r="BJ298" s="158"/>
      <c r="BK298" s="158"/>
      <c r="BL298" s="158"/>
      <c r="BM298" s="158"/>
      <c r="BN298" s="158"/>
      <c r="BO298" s="158"/>
      <c r="BP298" s="163"/>
      <c r="BQ298" s="164"/>
      <c r="BR298" s="164"/>
      <c r="BS298" s="164"/>
      <c r="BT298" s="164"/>
      <c r="BU298" s="164">
        <v>1</v>
      </c>
      <c r="BV298" s="164"/>
      <c r="BW298" s="282"/>
      <c r="BX298" s="165" t="s">
        <v>819</v>
      </c>
    </row>
    <row r="299" spans="1:76" s="165" customFormat="1" ht="20.45" customHeight="1" x14ac:dyDescent="0.3">
      <c r="A299" s="159">
        <v>181</v>
      </c>
      <c r="B299" s="158" t="s">
        <v>828</v>
      </c>
      <c r="C299" s="158" t="s">
        <v>835</v>
      </c>
      <c r="D299" s="159" t="s">
        <v>55</v>
      </c>
      <c r="E299" s="158" t="s">
        <v>836</v>
      </c>
      <c r="F299" s="159" t="s">
        <v>412</v>
      </c>
      <c r="G299" s="160">
        <v>88</v>
      </c>
      <c r="H299" s="212">
        <v>6.4</v>
      </c>
      <c r="I299" s="213" t="s">
        <v>604</v>
      </c>
      <c r="J299" s="213" t="s">
        <v>605</v>
      </c>
      <c r="K299" s="212">
        <v>13</v>
      </c>
      <c r="L299" s="213" t="s">
        <v>693</v>
      </c>
      <c r="M299" s="213" t="s">
        <v>694</v>
      </c>
      <c r="N299" s="159"/>
      <c r="O299" s="159">
        <v>269</v>
      </c>
      <c r="P299" s="159" t="s">
        <v>835</v>
      </c>
      <c r="Q299" s="159"/>
      <c r="R299" s="159"/>
      <c r="S299" s="159"/>
      <c r="T299" s="166"/>
      <c r="U299" s="213" t="s">
        <v>1819</v>
      </c>
      <c r="V299" s="213" t="s">
        <v>1820</v>
      </c>
      <c r="W299" s="214">
        <v>2</v>
      </c>
      <c r="X299" s="214">
        <v>60</v>
      </c>
      <c r="Y299" s="158" t="s">
        <v>2</v>
      </c>
      <c r="Z299" s="158"/>
      <c r="AA299" s="158">
        <f t="shared" si="67"/>
        <v>0</v>
      </c>
      <c r="AB299" s="214"/>
      <c r="AC299" s="209"/>
      <c r="AD299" s="2">
        <f t="shared" si="71"/>
        <v>0</v>
      </c>
      <c r="AE299" s="214"/>
      <c r="AF299" s="214"/>
      <c r="AG299" s="214"/>
      <c r="AH299" s="158">
        <f t="shared" si="68"/>
        <v>0</v>
      </c>
      <c r="AI299" s="158"/>
      <c r="AJ299" s="158"/>
      <c r="AK299" s="158">
        <f t="shared" si="69"/>
        <v>0</v>
      </c>
      <c r="AL299" s="158"/>
      <c r="AM299" s="158"/>
      <c r="AN299" s="158"/>
      <c r="AO299" s="158"/>
      <c r="AP299" s="158"/>
      <c r="AQ299" s="158"/>
      <c r="AR299" s="158"/>
      <c r="AS299" s="158"/>
      <c r="AT299" s="158">
        <f t="shared" si="70"/>
        <v>0</v>
      </c>
      <c r="AU299" s="158"/>
      <c r="AV299" s="158"/>
      <c r="AW299" s="158"/>
      <c r="AX299" s="158"/>
      <c r="AY299" s="158"/>
      <c r="AZ299" s="158"/>
      <c r="BA299" s="158"/>
      <c r="BB299" s="158"/>
      <c r="BC299" s="158"/>
      <c r="BD299" s="158"/>
      <c r="BE299" s="158"/>
      <c r="BF299" s="158"/>
      <c r="BG299" s="158"/>
      <c r="BH299" s="158"/>
      <c r="BI299" s="158"/>
      <c r="BJ299" s="158"/>
      <c r="BK299" s="158"/>
      <c r="BL299" s="158"/>
      <c r="BM299" s="158"/>
      <c r="BN299" s="158"/>
      <c r="BO299" s="158"/>
      <c r="BP299" s="163"/>
      <c r="BQ299" s="164"/>
      <c r="BR299" s="164"/>
      <c r="BS299" s="164"/>
      <c r="BT299" s="164"/>
      <c r="BU299" s="164"/>
      <c r="BV299" s="164"/>
      <c r="BW299" s="283"/>
      <c r="BX299" s="165" t="s">
        <v>819</v>
      </c>
    </row>
    <row r="300" spans="1:76" s="13" customFormat="1" ht="20.45" customHeight="1" x14ac:dyDescent="0.3">
      <c r="A300" s="147">
        <v>182</v>
      </c>
      <c r="B300" s="2" t="s">
        <v>828</v>
      </c>
      <c r="C300" s="2" t="s">
        <v>835</v>
      </c>
      <c r="D300" s="147" t="s">
        <v>55</v>
      </c>
      <c r="E300" s="2" t="s">
        <v>10</v>
      </c>
      <c r="F300" s="147" t="s">
        <v>412</v>
      </c>
      <c r="G300" s="148">
        <v>31</v>
      </c>
      <c r="H300" s="210">
        <v>2.1</v>
      </c>
      <c r="I300" s="194" t="s">
        <v>606</v>
      </c>
      <c r="J300" s="194" t="s">
        <v>607</v>
      </c>
      <c r="K300" s="210">
        <v>2.1</v>
      </c>
      <c r="L300" s="194" t="s">
        <v>695</v>
      </c>
      <c r="M300" s="194" t="s">
        <v>696</v>
      </c>
      <c r="N300" s="147"/>
      <c r="O300" s="147">
        <v>261</v>
      </c>
      <c r="P300" s="147" t="s">
        <v>835</v>
      </c>
      <c r="Q300" s="147"/>
      <c r="R300" s="147"/>
      <c r="S300" s="147"/>
      <c r="T300" s="152"/>
      <c r="U300" s="194" t="s">
        <v>1814</v>
      </c>
      <c r="V300" s="194" t="s">
        <v>1815</v>
      </c>
      <c r="W300" s="209">
        <v>2</v>
      </c>
      <c r="X300" s="209">
        <v>60</v>
      </c>
      <c r="Y300" s="2" t="s">
        <v>2</v>
      </c>
      <c r="Z300" s="2"/>
      <c r="AA300" s="2">
        <f t="shared" si="67"/>
        <v>0</v>
      </c>
      <c r="AB300" s="209"/>
      <c r="AC300" s="209"/>
      <c r="AD300" s="2">
        <f t="shared" si="71"/>
        <v>0</v>
      </c>
      <c r="AE300" s="209"/>
      <c r="AF300" s="209"/>
      <c r="AG300" s="209"/>
      <c r="AH300" s="2">
        <f t="shared" si="68"/>
        <v>0</v>
      </c>
      <c r="AI300" s="11"/>
      <c r="AJ300" s="11"/>
      <c r="AK300" s="2">
        <f t="shared" si="69"/>
        <v>0</v>
      </c>
      <c r="AL300" s="2"/>
      <c r="AM300" s="2"/>
      <c r="AN300" s="2"/>
      <c r="AO300" s="2"/>
      <c r="AP300" s="2"/>
      <c r="AQ300" s="2"/>
      <c r="AR300" s="2"/>
      <c r="AS300" s="2"/>
      <c r="AT300" s="2">
        <f t="shared" si="70"/>
        <v>0</v>
      </c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116"/>
      <c r="BQ300" s="117"/>
      <c r="BR300" s="117"/>
      <c r="BS300" s="117"/>
      <c r="BT300" s="117"/>
      <c r="BU300" s="117"/>
      <c r="BV300" s="117"/>
      <c r="BW300" s="2"/>
    </row>
    <row r="301" spans="1:76" s="145" customFormat="1" ht="20.45" customHeight="1" x14ac:dyDescent="0.3">
      <c r="A301" s="204">
        <v>183</v>
      </c>
      <c r="B301" s="3" t="s">
        <v>828</v>
      </c>
      <c r="C301" s="3" t="s">
        <v>835</v>
      </c>
      <c r="D301" s="204" t="s">
        <v>55</v>
      </c>
      <c r="E301" s="3" t="s">
        <v>11</v>
      </c>
      <c r="F301" s="204" t="s">
        <v>412</v>
      </c>
      <c r="G301" s="224">
        <v>31</v>
      </c>
      <c r="H301" s="225">
        <v>3.1</v>
      </c>
      <c r="I301" s="226" t="s">
        <v>608</v>
      </c>
      <c r="J301" s="226" t="s">
        <v>609</v>
      </c>
      <c r="K301" s="225">
        <v>3.1</v>
      </c>
      <c r="L301" s="226" t="s">
        <v>697</v>
      </c>
      <c r="M301" s="226" t="s">
        <v>698</v>
      </c>
      <c r="N301" s="227" t="s">
        <v>1211</v>
      </c>
      <c r="O301" s="227">
        <v>261</v>
      </c>
      <c r="P301" s="227" t="s">
        <v>1596</v>
      </c>
      <c r="Q301" s="227" t="s">
        <v>1252</v>
      </c>
      <c r="R301" s="227" t="s">
        <v>1630</v>
      </c>
      <c r="S301" s="227">
        <v>31</v>
      </c>
      <c r="T301" s="228">
        <v>7</v>
      </c>
      <c r="U301" s="229" t="s">
        <v>1631</v>
      </c>
      <c r="V301" s="229" t="s">
        <v>1632</v>
      </c>
      <c r="W301" s="222">
        <v>2</v>
      </c>
      <c r="X301" s="222">
        <v>60</v>
      </c>
      <c r="Y301" s="3" t="s">
        <v>2</v>
      </c>
      <c r="Z301" s="3" t="s">
        <v>199</v>
      </c>
      <c r="AA301" s="3">
        <f t="shared" si="67"/>
        <v>0</v>
      </c>
      <c r="AB301" s="222"/>
      <c r="AC301" s="222"/>
      <c r="AD301" s="3">
        <f t="shared" si="71"/>
        <v>0</v>
      </c>
      <c r="AE301" s="222"/>
      <c r="AF301" s="222"/>
      <c r="AG301" s="222"/>
      <c r="AH301" s="3">
        <f t="shared" si="68"/>
        <v>0</v>
      </c>
      <c r="AI301" s="134"/>
      <c r="AJ301" s="134"/>
      <c r="AK301" s="3">
        <f t="shared" si="69"/>
        <v>0</v>
      </c>
      <c r="AL301" s="3"/>
      <c r="AM301" s="3"/>
      <c r="AN301" s="3"/>
      <c r="AO301" s="3"/>
      <c r="AP301" s="3"/>
      <c r="AQ301" s="3"/>
      <c r="AR301" s="3"/>
      <c r="AS301" s="3"/>
      <c r="AT301" s="3">
        <f t="shared" si="70"/>
        <v>0</v>
      </c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141"/>
      <c r="BQ301" s="142"/>
      <c r="BR301" s="142"/>
      <c r="BS301" s="142"/>
      <c r="BT301" s="142"/>
      <c r="BU301" s="142"/>
      <c r="BV301" s="142"/>
      <c r="BW301" s="3"/>
    </row>
    <row r="302" spans="1:76" s="13" customFormat="1" ht="20.45" customHeight="1" x14ac:dyDescent="0.3">
      <c r="A302" s="147">
        <v>184</v>
      </c>
      <c r="B302" s="2" t="s">
        <v>828</v>
      </c>
      <c r="C302" s="2" t="s">
        <v>835</v>
      </c>
      <c r="D302" s="147" t="s">
        <v>55</v>
      </c>
      <c r="E302" s="2" t="s">
        <v>12</v>
      </c>
      <c r="F302" s="147" t="s">
        <v>412</v>
      </c>
      <c r="G302" s="148">
        <v>31</v>
      </c>
      <c r="H302" s="210">
        <v>2.9</v>
      </c>
      <c r="I302" s="194" t="s">
        <v>610</v>
      </c>
      <c r="J302" s="194" t="s">
        <v>611</v>
      </c>
      <c r="K302" s="210">
        <v>2.9</v>
      </c>
      <c r="L302" s="194" t="s">
        <v>699</v>
      </c>
      <c r="M302" s="194" t="s">
        <v>700</v>
      </c>
      <c r="N302" s="147" t="s">
        <v>1205</v>
      </c>
      <c r="O302" s="147">
        <v>260</v>
      </c>
      <c r="P302" s="147" t="s">
        <v>1596</v>
      </c>
      <c r="Q302" s="147" t="s">
        <v>1252</v>
      </c>
      <c r="R302" s="147" t="s">
        <v>1627</v>
      </c>
      <c r="S302" s="147">
        <v>31</v>
      </c>
      <c r="T302" s="152">
        <v>3</v>
      </c>
      <c r="U302" s="194" t="s">
        <v>1628</v>
      </c>
      <c r="V302" s="194" t="s">
        <v>1629</v>
      </c>
      <c r="W302" s="209">
        <v>2</v>
      </c>
      <c r="X302" s="209">
        <v>60</v>
      </c>
      <c r="Y302" s="2" t="s">
        <v>2</v>
      </c>
      <c r="Z302" s="2" t="s">
        <v>1806</v>
      </c>
      <c r="AA302" s="2">
        <f t="shared" si="67"/>
        <v>0</v>
      </c>
      <c r="AB302" s="209"/>
      <c r="AC302" s="209"/>
      <c r="AD302" s="2">
        <f t="shared" si="71"/>
        <v>0</v>
      </c>
      <c r="AE302" s="209"/>
      <c r="AF302" s="209"/>
      <c r="AG302" s="209"/>
      <c r="AH302" s="2">
        <f t="shared" si="68"/>
        <v>0</v>
      </c>
      <c r="AI302" s="11"/>
      <c r="AJ302" s="11"/>
      <c r="AK302" s="2">
        <f t="shared" si="69"/>
        <v>0</v>
      </c>
      <c r="AL302" s="2"/>
      <c r="AM302" s="2"/>
      <c r="AN302" s="2"/>
      <c r="AO302" s="2"/>
      <c r="AP302" s="2"/>
      <c r="AQ302" s="2"/>
      <c r="AR302" s="2"/>
      <c r="AS302" s="2"/>
      <c r="AT302" s="2">
        <f t="shared" si="70"/>
        <v>0</v>
      </c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116"/>
      <c r="BQ302" s="117"/>
      <c r="BR302" s="117"/>
      <c r="BS302" s="117"/>
      <c r="BT302" s="117"/>
      <c r="BU302" s="117"/>
      <c r="BV302" s="117"/>
      <c r="BW302" s="2"/>
    </row>
    <row r="303" spans="1:76" s="97" customFormat="1" ht="20.45" customHeight="1" x14ac:dyDescent="0.3">
      <c r="A303" s="89">
        <v>185</v>
      </c>
      <c r="B303" s="89" t="s">
        <v>828</v>
      </c>
      <c r="C303" s="89" t="s">
        <v>835</v>
      </c>
      <c r="D303" s="90" t="s">
        <v>55</v>
      </c>
      <c r="E303" s="89" t="s">
        <v>13</v>
      </c>
      <c r="F303" s="90" t="s">
        <v>412</v>
      </c>
      <c r="G303" s="91">
        <v>34</v>
      </c>
      <c r="H303" s="92">
        <v>3.1</v>
      </c>
      <c r="I303" s="202" t="s">
        <v>612</v>
      </c>
      <c r="J303" s="202" t="s">
        <v>613</v>
      </c>
      <c r="K303" s="92">
        <v>3.1</v>
      </c>
      <c r="L303" s="202" t="s">
        <v>701</v>
      </c>
      <c r="M303" s="202" t="s">
        <v>702</v>
      </c>
      <c r="N303" s="90" t="s">
        <v>1653</v>
      </c>
      <c r="O303" s="90">
        <v>263</v>
      </c>
      <c r="P303" s="90" t="s">
        <v>1675</v>
      </c>
      <c r="Q303" s="90" t="s">
        <v>1676</v>
      </c>
      <c r="R303" s="90" t="s">
        <v>1677</v>
      </c>
      <c r="S303" s="90">
        <v>34</v>
      </c>
      <c r="T303" s="156">
        <v>6</v>
      </c>
      <c r="U303" s="202" t="s">
        <v>1678</v>
      </c>
      <c r="V303" s="202" t="s">
        <v>1679</v>
      </c>
      <c r="W303" s="208">
        <v>2</v>
      </c>
      <c r="X303" s="208">
        <v>60</v>
      </c>
      <c r="Y303" s="89" t="s">
        <v>2</v>
      </c>
      <c r="Z303" s="89" t="s">
        <v>199</v>
      </c>
      <c r="AA303" s="89">
        <f t="shared" si="67"/>
        <v>0</v>
      </c>
      <c r="AB303" s="208"/>
      <c r="AC303" s="209"/>
      <c r="AD303" s="2">
        <f t="shared" si="71"/>
        <v>0</v>
      </c>
      <c r="AE303" s="208"/>
      <c r="AF303" s="208"/>
      <c r="AG303" s="208"/>
      <c r="AH303" s="89">
        <f t="shared" si="68"/>
        <v>0</v>
      </c>
      <c r="AI303" s="89"/>
      <c r="AJ303" s="89"/>
      <c r="AK303" s="89">
        <f t="shared" si="69"/>
        <v>0</v>
      </c>
      <c r="AL303" s="89"/>
      <c r="AM303" s="89"/>
      <c r="AN303" s="89"/>
      <c r="AO303" s="89"/>
      <c r="AP303" s="89"/>
      <c r="AQ303" s="89"/>
      <c r="AR303" s="89"/>
      <c r="AS303" s="89"/>
      <c r="AT303" s="89">
        <f t="shared" si="70"/>
        <v>0</v>
      </c>
      <c r="AU303" s="89"/>
      <c r="AV303" s="89"/>
      <c r="AW303" s="89"/>
      <c r="AX303" s="89"/>
      <c r="AY303" s="89"/>
      <c r="AZ303" s="89"/>
      <c r="BA303" s="89"/>
      <c r="BB303" s="89"/>
      <c r="BC303" s="89"/>
      <c r="BD303" s="89"/>
      <c r="BE303" s="89"/>
      <c r="BF303" s="89"/>
      <c r="BG303" s="89"/>
      <c r="BH303" s="89"/>
      <c r="BI303" s="89"/>
      <c r="BJ303" s="89"/>
      <c r="BK303" s="89"/>
      <c r="BL303" s="89"/>
      <c r="BM303" s="89"/>
      <c r="BN303" s="89"/>
      <c r="BO303" s="89"/>
      <c r="BP303" s="95"/>
      <c r="BQ303" s="96">
        <v>1</v>
      </c>
      <c r="BR303" s="96"/>
      <c r="BS303" s="96"/>
      <c r="BT303" s="96"/>
      <c r="BU303" s="96"/>
      <c r="BV303" s="96"/>
      <c r="BW303" s="96" t="s">
        <v>1741</v>
      </c>
    </row>
    <row r="304" spans="1:76" s="115" customFormat="1" ht="20.45" customHeight="1" x14ac:dyDescent="0.3">
      <c r="A304" s="107">
        <v>186</v>
      </c>
      <c r="B304" s="106" t="s">
        <v>828</v>
      </c>
      <c r="C304" s="106" t="s">
        <v>835</v>
      </c>
      <c r="D304" s="107" t="s">
        <v>55</v>
      </c>
      <c r="E304" s="106" t="s">
        <v>15</v>
      </c>
      <c r="F304" s="107" t="s">
        <v>412</v>
      </c>
      <c r="G304" s="108">
        <v>59</v>
      </c>
      <c r="H304" s="109">
        <v>3</v>
      </c>
      <c r="I304" s="197" t="s">
        <v>614</v>
      </c>
      <c r="J304" s="197" t="s">
        <v>615</v>
      </c>
      <c r="K304" s="109">
        <v>3</v>
      </c>
      <c r="L304" s="197" t="s">
        <v>703</v>
      </c>
      <c r="M304" s="197" t="s">
        <v>704</v>
      </c>
      <c r="N304" s="107" t="s">
        <v>1653</v>
      </c>
      <c r="O304" s="107">
        <v>266</v>
      </c>
      <c r="P304" s="107" t="s">
        <v>1675</v>
      </c>
      <c r="Q304" s="107" t="s">
        <v>1676</v>
      </c>
      <c r="R304" s="107" t="s">
        <v>1709</v>
      </c>
      <c r="S304" s="107">
        <v>59</v>
      </c>
      <c r="T304" s="198">
        <v>1</v>
      </c>
      <c r="U304" s="197" t="s">
        <v>1710</v>
      </c>
      <c r="V304" s="197" t="s">
        <v>1711</v>
      </c>
      <c r="W304" s="211">
        <v>2</v>
      </c>
      <c r="X304" s="211">
        <v>40</v>
      </c>
      <c r="Y304" s="106" t="s">
        <v>2</v>
      </c>
      <c r="Z304" s="106" t="s">
        <v>1806</v>
      </c>
      <c r="AA304" s="106">
        <f t="shared" si="67"/>
        <v>0</v>
      </c>
      <c r="AB304" s="211"/>
      <c r="AC304" s="209"/>
      <c r="AD304" s="2">
        <f t="shared" si="71"/>
        <v>0</v>
      </c>
      <c r="AE304" s="211"/>
      <c r="AF304" s="211"/>
      <c r="AG304" s="211"/>
      <c r="AH304" s="106">
        <f t="shared" si="68"/>
        <v>0</v>
      </c>
      <c r="AI304" s="106"/>
      <c r="AJ304" s="106"/>
      <c r="AK304" s="106">
        <f t="shared" si="69"/>
        <v>0</v>
      </c>
      <c r="AL304" s="106"/>
      <c r="AM304" s="106"/>
      <c r="AN304" s="106"/>
      <c r="AO304" s="106"/>
      <c r="AP304" s="106"/>
      <c r="AQ304" s="106"/>
      <c r="AR304" s="106"/>
      <c r="AS304" s="106"/>
      <c r="AT304" s="106">
        <f t="shared" si="70"/>
        <v>0</v>
      </c>
      <c r="AU304" s="106"/>
      <c r="AV304" s="106"/>
      <c r="AW304" s="106"/>
      <c r="AX304" s="106"/>
      <c r="AY304" s="106"/>
      <c r="AZ304" s="106"/>
      <c r="BA304" s="106"/>
      <c r="BB304" s="106"/>
      <c r="BC304" s="106"/>
      <c r="BD304" s="106"/>
      <c r="BE304" s="106"/>
      <c r="BF304" s="106"/>
      <c r="BG304" s="106"/>
      <c r="BH304" s="106"/>
      <c r="BI304" s="106"/>
      <c r="BJ304" s="106"/>
      <c r="BK304" s="106"/>
      <c r="BL304" s="106"/>
      <c r="BM304" s="106"/>
      <c r="BN304" s="106"/>
      <c r="BO304" s="106"/>
      <c r="BP304" s="113"/>
      <c r="BQ304" s="114"/>
      <c r="BR304" s="114"/>
      <c r="BS304" s="114">
        <v>1</v>
      </c>
      <c r="BT304" s="114"/>
      <c r="BU304" s="114"/>
      <c r="BV304" s="114"/>
      <c r="BW304" s="106" t="s">
        <v>1746</v>
      </c>
    </row>
    <row r="305" spans="1:77" s="115" customFormat="1" ht="20.45" customHeight="1" x14ac:dyDescent="0.3">
      <c r="A305" s="107">
        <v>187</v>
      </c>
      <c r="B305" s="106" t="s">
        <v>828</v>
      </c>
      <c r="C305" s="106" t="s">
        <v>835</v>
      </c>
      <c r="D305" s="107" t="s">
        <v>55</v>
      </c>
      <c r="E305" s="106" t="s">
        <v>16</v>
      </c>
      <c r="F305" s="107" t="s">
        <v>412</v>
      </c>
      <c r="G305" s="108">
        <v>59</v>
      </c>
      <c r="H305" s="109">
        <v>3.9</v>
      </c>
      <c r="I305" s="197" t="s">
        <v>616</v>
      </c>
      <c r="J305" s="197" t="s">
        <v>617</v>
      </c>
      <c r="K305" s="109">
        <v>3.9</v>
      </c>
      <c r="L305" s="197" t="s">
        <v>705</v>
      </c>
      <c r="M305" s="197" t="s">
        <v>706</v>
      </c>
      <c r="N305" s="107" t="s">
        <v>1655</v>
      </c>
      <c r="O305" s="107">
        <v>265</v>
      </c>
      <c r="P305" s="107" t="s">
        <v>1675</v>
      </c>
      <c r="Q305" s="107" t="s">
        <v>1676</v>
      </c>
      <c r="R305" s="107" t="s">
        <v>1706</v>
      </c>
      <c r="S305" s="107">
        <v>59</v>
      </c>
      <c r="T305" s="198">
        <v>3</v>
      </c>
      <c r="U305" s="197" t="s">
        <v>1707</v>
      </c>
      <c r="V305" s="197" t="s">
        <v>1708</v>
      </c>
      <c r="W305" s="211">
        <v>2</v>
      </c>
      <c r="X305" s="211">
        <v>40</v>
      </c>
      <c r="Y305" s="106" t="s">
        <v>2</v>
      </c>
      <c r="Z305" s="106" t="s">
        <v>1806</v>
      </c>
      <c r="AA305" s="106">
        <f t="shared" si="67"/>
        <v>0</v>
      </c>
      <c r="AB305" s="211"/>
      <c r="AC305" s="209"/>
      <c r="AD305" s="2">
        <f t="shared" si="71"/>
        <v>0</v>
      </c>
      <c r="AE305" s="211"/>
      <c r="AF305" s="211"/>
      <c r="AG305" s="211"/>
      <c r="AH305" s="106">
        <f t="shared" si="68"/>
        <v>0</v>
      </c>
      <c r="AI305" s="106"/>
      <c r="AJ305" s="106"/>
      <c r="AK305" s="106">
        <f t="shared" si="69"/>
        <v>0</v>
      </c>
      <c r="AL305" s="106"/>
      <c r="AM305" s="106"/>
      <c r="AN305" s="106"/>
      <c r="AO305" s="106"/>
      <c r="AP305" s="106"/>
      <c r="AQ305" s="106"/>
      <c r="AR305" s="106"/>
      <c r="AS305" s="106"/>
      <c r="AT305" s="106">
        <f t="shared" si="70"/>
        <v>0</v>
      </c>
      <c r="AU305" s="106"/>
      <c r="AV305" s="106"/>
      <c r="AW305" s="106"/>
      <c r="AX305" s="106"/>
      <c r="AY305" s="106"/>
      <c r="AZ305" s="106"/>
      <c r="BA305" s="106"/>
      <c r="BB305" s="106"/>
      <c r="BC305" s="106"/>
      <c r="BD305" s="106"/>
      <c r="BE305" s="106"/>
      <c r="BF305" s="106"/>
      <c r="BG305" s="106"/>
      <c r="BH305" s="106"/>
      <c r="BI305" s="106"/>
      <c r="BJ305" s="106"/>
      <c r="BK305" s="106"/>
      <c r="BL305" s="106"/>
      <c r="BM305" s="106"/>
      <c r="BN305" s="106"/>
      <c r="BO305" s="106"/>
      <c r="BP305" s="113"/>
      <c r="BQ305" s="114"/>
      <c r="BR305" s="114"/>
      <c r="BS305" s="114">
        <v>1</v>
      </c>
      <c r="BT305" s="114"/>
      <c r="BU305" s="114"/>
      <c r="BV305" s="114"/>
      <c r="BW305" s="106" t="s">
        <v>1746</v>
      </c>
      <c r="BX305" s="115" t="s">
        <v>824</v>
      </c>
    </row>
    <row r="306" spans="1:77" s="13" customFormat="1" ht="20.45" customHeight="1" x14ac:dyDescent="0.3">
      <c r="A306" s="147">
        <v>188</v>
      </c>
      <c r="B306" s="2" t="s">
        <v>828</v>
      </c>
      <c r="C306" s="2" t="s">
        <v>835</v>
      </c>
      <c r="D306" s="147" t="s">
        <v>55</v>
      </c>
      <c r="E306" s="2" t="s">
        <v>837</v>
      </c>
      <c r="F306" s="147" t="s">
        <v>412</v>
      </c>
      <c r="G306" s="148">
        <v>28</v>
      </c>
      <c r="H306" s="210">
        <v>2.9</v>
      </c>
      <c r="I306" s="194" t="s">
        <v>618</v>
      </c>
      <c r="J306" s="194" t="s">
        <v>619</v>
      </c>
      <c r="K306" s="210">
        <v>2.9</v>
      </c>
      <c r="L306" s="194" t="s">
        <v>708</v>
      </c>
      <c r="M306" s="194" t="s">
        <v>707</v>
      </c>
      <c r="N306" s="147" t="s">
        <v>1211</v>
      </c>
      <c r="O306" s="147">
        <v>259</v>
      </c>
      <c r="P306" s="147" t="s">
        <v>1596</v>
      </c>
      <c r="Q306" s="147" t="s">
        <v>1252</v>
      </c>
      <c r="R306" s="147" t="s">
        <v>1612</v>
      </c>
      <c r="S306" s="147">
        <v>28</v>
      </c>
      <c r="T306" s="152">
        <v>2</v>
      </c>
      <c r="U306" s="194" t="s">
        <v>1613</v>
      </c>
      <c r="V306" s="194" t="s">
        <v>1614</v>
      </c>
      <c r="W306" s="209">
        <v>4</v>
      </c>
      <c r="X306" s="209">
        <v>80</v>
      </c>
      <c r="Y306" s="2" t="s">
        <v>2</v>
      </c>
      <c r="Z306" s="2" t="s">
        <v>1806</v>
      </c>
      <c r="AA306" s="2">
        <f t="shared" si="67"/>
        <v>0</v>
      </c>
      <c r="AB306" s="209"/>
      <c r="AC306" s="209"/>
      <c r="AD306" s="2">
        <f t="shared" si="71"/>
        <v>0</v>
      </c>
      <c r="AE306" s="209"/>
      <c r="AF306" s="209"/>
      <c r="AG306" s="209"/>
      <c r="AH306" s="2">
        <f t="shared" si="68"/>
        <v>0</v>
      </c>
      <c r="AI306" s="11"/>
      <c r="AJ306" s="11"/>
      <c r="AK306" s="2">
        <f t="shared" si="69"/>
        <v>0</v>
      </c>
      <c r="AL306" s="2"/>
      <c r="AM306" s="2"/>
      <c r="AN306" s="2"/>
      <c r="AO306" s="2"/>
      <c r="AP306" s="2"/>
      <c r="AQ306" s="2"/>
      <c r="AR306" s="2"/>
      <c r="AS306" s="2"/>
      <c r="AT306" s="2">
        <f t="shared" si="70"/>
        <v>0</v>
      </c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116"/>
      <c r="BQ306" s="117"/>
      <c r="BR306" s="117"/>
      <c r="BS306" s="117"/>
      <c r="BT306" s="117"/>
      <c r="BU306" s="117"/>
      <c r="BV306" s="117"/>
      <c r="BW306" s="2"/>
    </row>
    <row r="307" spans="1:77" s="115" customFormat="1" ht="20.45" customHeight="1" x14ac:dyDescent="0.3">
      <c r="A307" s="107">
        <v>189</v>
      </c>
      <c r="B307" s="106" t="s">
        <v>828</v>
      </c>
      <c r="C307" s="106" t="s">
        <v>838</v>
      </c>
      <c r="D307" s="107" t="s">
        <v>55</v>
      </c>
      <c r="E307" s="106" t="s">
        <v>8</v>
      </c>
      <c r="F307" s="107" t="s">
        <v>412</v>
      </c>
      <c r="G307" s="108">
        <v>37</v>
      </c>
      <c r="H307" s="109">
        <v>1.9</v>
      </c>
      <c r="I307" s="197" t="s">
        <v>620</v>
      </c>
      <c r="J307" s="197" t="s">
        <v>621</v>
      </c>
      <c r="K307" s="109">
        <v>1.9</v>
      </c>
      <c r="L307" s="197" t="s">
        <v>620</v>
      </c>
      <c r="M307" s="197" t="s">
        <v>621</v>
      </c>
      <c r="N307" s="107" t="s">
        <v>1653</v>
      </c>
      <c r="O307" s="107">
        <v>270</v>
      </c>
      <c r="P307" s="107" t="s">
        <v>1702</v>
      </c>
      <c r="Q307" s="107" t="s">
        <v>1676</v>
      </c>
      <c r="R307" s="107" t="s">
        <v>1703</v>
      </c>
      <c r="S307" s="107">
        <v>37</v>
      </c>
      <c r="T307" s="198">
        <v>3</v>
      </c>
      <c r="U307" s="197" t="s">
        <v>1704</v>
      </c>
      <c r="V307" s="197" t="s">
        <v>1705</v>
      </c>
      <c r="W307" s="211">
        <v>2</v>
      </c>
      <c r="X307" s="211">
        <v>40</v>
      </c>
      <c r="Y307" s="106" t="s">
        <v>3</v>
      </c>
      <c r="Z307" s="106" t="s">
        <v>199</v>
      </c>
      <c r="AA307" s="106">
        <f t="shared" si="67"/>
        <v>0</v>
      </c>
      <c r="AB307" s="211"/>
      <c r="AC307" s="209"/>
      <c r="AD307" s="2">
        <f t="shared" si="71"/>
        <v>0</v>
      </c>
      <c r="AE307" s="211"/>
      <c r="AF307" s="211"/>
      <c r="AG307" s="211"/>
      <c r="AH307" s="106">
        <f t="shared" si="68"/>
        <v>0</v>
      </c>
      <c r="AI307" s="106"/>
      <c r="AJ307" s="106"/>
      <c r="AK307" s="106">
        <f t="shared" si="69"/>
        <v>0</v>
      </c>
      <c r="AL307" s="106"/>
      <c r="AM307" s="106"/>
      <c r="AN307" s="106"/>
      <c r="AO307" s="106"/>
      <c r="AP307" s="106"/>
      <c r="AQ307" s="106"/>
      <c r="AR307" s="106"/>
      <c r="AS307" s="106"/>
      <c r="AT307" s="106">
        <f t="shared" si="70"/>
        <v>0</v>
      </c>
      <c r="AU307" s="106"/>
      <c r="AV307" s="106"/>
      <c r="AW307" s="106"/>
      <c r="AX307" s="106"/>
      <c r="AY307" s="106"/>
      <c r="AZ307" s="106"/>
      <c r="BA307" s="106"/>
      <c r="BB307" s="106"/>
      <c r="BC307" s="106"/>
      <c r="BD307" s="106"/>
      <c r="BE307" s="106"/>
      <c r="BF307" s="106"/>
      <c r="BG307" s="106"/>
      <c r="BH307" s="106"/>
      <c r="BI307" s="106"/>
      <c r="BJ307" s="106"/>
      <c r="BK307" s="106"/>
      <c r="BL307" s="106"/>
      <c r="BM307" s="106"/>
      <c r="BN307" s="106"/>
      <c r="BO307" s="106"/>
      <c r="BP307" s="113"/>
      <c r="BQ307" s="114"/>
      <c r="BR307" s="114"/>
      <c r="BS307" s="114">
        <v>1</v>
      </c>
      <c r="BT307" s="114"/>
      <c r="BU307" s="114"/>
      <c r="BV307" s="114"/>
      <c r="BW307" s="106" t="s">
        <v>1746</v>
      </c>
      <c r="BX307" s="115" t="s">
        <v>826</v>
      </c>
    </row>
    <row r="308" spans="1:77" s="13" customFormat="1" ht="20.45" customHeight="1" x14ac:dyDescent="0.3">
      <c r="A308" s="147">
        <v>190</v>
      </c>
      <c r="B308" s="2" t="s">
        <v>828</v>
      </c>
      <c r="C308" s="2" t="s">
        <v>838</v>
      </c>
      <c r="D308" s="147" t="s">
        <v>55</v>
      </c>
      <c r="E308" s="2" t="s">
        <v>6</v>
      </c>
      <c r="F308" s="147" t="s">
        <v>412</v>
      </c>
      <c r="G308" s="148">
        <v>24</v>
      </c>
      <c r="H308" s="210">
        <v>4</v>
      </c>
      <c r="I308" s="194" t="s">
        <v>622</v>
      </c>
      <c r="J308" s="194" t="s">
        <v>623</v>
      </c>
      <c r="K308" s="210">
        <v>5.6</v>
      </c>
      <c r="L308" s="194" t="s">
        <v>709</v>
      </c>
      <c r="M308" s="194" t="s">
        <v>622</v>
      </c>
      <c r="N308" s="147" t="s">
        <v>1592</v>
      </c>
      <c r="O308" s="147"/>
      <c r="P308" s="147"/>
      <c r="Q308" s="147"/>
      <c r="R308" s="147"/>
      <c r="S308" s="147"/>
      <c r="T308" s="152"/>
      <c r="U308" s="194"/>
      <c r="V308" s="194"/>
      <c r="W308" s="209">
        <v>2</v>
      </c>
      <c r="X308" s="209">
        <v>60</v>
      </c>
      <c r="Y308" s="2" t="s">
        <v>2</v>
      </c>
      <c r="Z308" s="2"/>
      <c r="AA308" s="2">
        <f t="shared" si="67"/>
        <v>0</v>
      </c>
      <c r="AB308" s="209"/>
      <c r="AC308" s="209"/>
      <c r="AD308" s="2">
        <f t="shared" si="71"/>
        <v>0</v>
      </c>
      <c r="AE308" s="209"/>
      <c r="AF308" s="209"/>
      <c r="AG308" s="209"/>
      <c r="AH308" s="2">
        <f t="shared" si="68"/>
        <v>0</v>
      </c>
      <c r="AI308" s="11"/>
      <c r="AJ308" s="11"/>
      <c r="AK308" s="2">
        <f t="shared" si="69"/>
        <v>0</v>
      </c>
      <c r="AL308" s="2"/>
      <c r="AM308" s="2"/>
      <c r="AN308" s="2"/>
      <c r="AO308" s="2"/>
      <c r="AP308" s="2"/>
      <c r="AQ308" s="2"/>
      <c r="AR308" s="2"/>
      <c r="AS308" s="2"/>
      <c r="AT308" s="2">
        <f t="shared" si="70"/>
        <v>0</v>
      </c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116"/>
      <c r="BQ308" s="117"/>
      <c r="BR308" s="117"/>
      <c r="BS308" s="117"/>
      <c r="BT308" s="117"/>
      <c r="BU308" s="117"/>
      <c r="BV308" s="117"/>
      <c r="BW308" s="2"/>
    </row>
    <row r="309" spans="1:77" s="13" customFormat="1" ht="20.45" customHeight="1" x14ac:dyDescent="0.3">
      <c r="A309" s="147">
        <v>191</v>
      </c>
      <c r="B309" s="2" t="s">
        <v>828</v>
      </c>
      <c r="C309" s="2" t="s">
        <v>838</v>
      </c>
      <c r="D309" s="147" t="s">
        <v>55</v>
      </c>
      <c r="E309" s="2" t="s">
        <v>7</v>
      </c>
      <c r="F309" s="147" t="s">
        <v>412</v>
      </c>
      <c r="G309" s="148">
        <v>24</v>
      </c>
      <c r="H309" s="210">
        <v>2.8</v>
      </c>
      <c r="I309" s="194" t="s">
        <v>624</v>
      </c>
      <c r="J309" s="194" t="s">
        <v>625</v>
      </c>
      <c r="K309" s="210">
        <v>2.8</v>
      </c>
      <c r="L309" s="194" t="s">
        <v>710</v>
      </c>
      <c r="M309" s="194" t="s">
        <v>711</v>
      </c>
      <c r="N309" s="147" t="s">
        <v>1211</v>
      </c>
      <c r="O309" s="147">
        <v>268</v>
      </c>
      <c r="P309" s="147" t="s">
        <v>1579</v>
      </c>
      <c r="Q309" s="147" t="s">
        <v>1252</v>
      </c>
      <c r="R309" s="147" t="s">
        <v>1580</v>
      </c>
      <c r="S309" s="147">
        <v>24</v>
      </c>
      <c r="T309" s="152">
        <v>1</v>
      </c>
      <c r="U309" s="194" t="s">
        <v>1581</v>
      </c>
      <c r="V309" s="194" t="s">
        <v>1582</v>
      </c>
      <c r="W309" s="209">
        <v>2</v>
      </c>
      <c r="X309" s="209">
        <v>60</v>
      </c>
      <c r="Y309" s="2" t="s">
        <v>2</v>
      </c>
      <c r="Z309" s="2" t="s">
        <v>1806</v>
      </c>
      <c r="AA309" s="2">
        <f t="shared" si="67"/>
        <v>0</v>
      </c>
      <c r="AB309" s="209"/>
      <c r="AC309" s="209"/>
      <c r="AD309" s="2">
        <f t="shared" si="71"/>
        <v>0</v>
      </c>
      <c r="AE309" s="209"/>
      <c r="AF309" s="209"/>
      <c r="AG309" s="209"/>
      <c r="AH309" s="2">
        <f t="shared" si="68"/>
        <v>0</v>
      </c>
      <c r="AI309" s="11"/>
      <c r="AJ309" s="11"/>
      <c r="AK309" s="2">
        <f t="shared" si="69"/>
        <v>0</v>
      </c>
      <c r="AL309" s="2"/>
      <c r="AM309" s="2"/>
      <c r="AN309" s="2"/>
      <c r="AO309" s="2"/>
      <c r="AP309" s="2"/>
      <c r="AQ309" s="2"/>
      <c r="AR309" s="2"/>
      <c r="AS309" s="2"/>
      <c r="AT309" s="2">
        <f t="shared" si="70"/>
        <v>0</v>
      </c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116"/>
      <c r="BQ309" s="117"/>
      <c r="BR309" s="117"/>
      <c r="BS309" s="117"/>
      <c r="BT309" s="117"/>
      <c r="BU309" s="117"/>
      <c r="BV309" s="117"/>
      <c r="BW309" s="2"/>
      <c r="BX309" s="13" t="s">
        <v>827</v>
      </c>
    </row>
    <row r="310" spans="1:77" s="97" customFormat="1" ht="20.45" customHeight="1" x14ac:dyDescent="0.3">
      <c r="A310" s="90">
        <v>192</v>
      </c>
      <c r="B310" s="89" t="s">
        <v>828</v>
      </c>
      <c r="C310" s="89" t="s">
        <v>838</v>
      </c>
      <c r="D310" s="90" t="s">
        <v>55</v>
      </c>
      <c r="E310" s="89" t="s">
        <v>9</v>
      </c>
      <c r="F310" s="90" t="s">
        <v>412</v>
      </c>
      <c r="G310" s="91">
        <v>59</v>
      </c>
      <c r="H310" s="92">
        <v>7.8</v>
      </c>
      <c r="I310" s="202" t="s">
        <v>626</v>
      </c>
      <c r="J310" s="202" t="s">
        <v>627</v>
      </c>
      <c r="K310" s="92">
        <v>7.8</v>
      </c>
      <c r="L310" s="202" t="s">
        <v>712</v>
      </c>
      <c r="M310" s="202" t="s">
        <v>713</v>
      </c>
      <c r="N310" s="90" t="s">
        <v>1653</v>
      </c>
      <c r="O310" s="90">
        <v>271</v>
      </c>
      <c r="P310" s="90" t="s">
        <v>1702</v>
      </c>
      <c r="Q310" s="90" t="s">
        <v>1676</v>
      </c>
      <c r="R310" s="90" t="s">
        <v>1712</v>
      </c>
      <c r="S310" s="90">
        <v>59</v>
      </c>
      <c r="T310" s="156">
        <v>4</v>
      </c>
      <c r="U310" s="202" t="s">
        <v>1713</v>
      </c>
      <c r="V310" s="202" t="s">
        <v>1714</v>
      </c>
      <c r="W310" s="208">
        <v>2</v>
      </c>
      <c r="X310" s="208">
        <v>60</v>
      </c>
      <c r="Y310" s="89" t="s">
        <v>3</v>
      </c>
      <c r="Z310" s="89" t="s">
        <v>1806</v>
      </c>
      <c r="AA310" s="89">
        <f t="shared" si="67"/>
        <v>0</v>
      </c>
      <c r="AB310" s="208"/>
      <c r="AC310" s="209"/>
      <c r="AD310" s="2">
        <f t="shared" si="71"/>
        <v>0</v>
      </c>
      <c r="AE310" s="208"/>
      <c r="AF310" s="208"/>
      <c r="AG310" s="208"/>
      <c r="AH310" s="89">
        <f t="shared" si="68"/>
        <v>0</v>
      </c>
      <c r="AI310" s="89"/>
      <c r="AJ310" s="89"/>
      <c r="AK310" s="89">
        <f t="shared" si="69"/>
        <v>0</v>
      </c>
      <c r="AL310" s="89"/>
      <c r="AM310" s="89"/>
      <c r="AN310" s="89"/>
      <c r="AO310" s="89"/>
      <c r="AP310" s="89"/>
      <c r="AQ310" s="89"/>
      <c r="AR310" s="89"/>
      <c r="AS310" s="89"/>
      <c r="AT310" s="89">
        <f t="shared" si="70"/>
        <v>0</v>
      </c>
      <c r="AU310" s="89"/>
      <c r="AV310" s="89"/>
      <c r="AW310" s="89"/>
      <c r="AX310" s="89"/>
      <c r="AY310" s="89"/>
      <c r="AZ310" s="89"/>
      <c r="BA310" s="89"/>
      <c r="BB310" s="89"/>
      <c r="BC310" s="89"/>
      <c r="BD310" s="89"/>
      <c r="BE310" s="89"/>
      <c r="BF310" s="89"/>
      <c r="BG310" s="89"/>
      <c r="BH310" s="89"/>
      <c r="BI310" s="89"/>
      <c r="BJ310" s="89"/>
      <c r="BK310" s="89"/>
      <c r="BL310" s="89"/>
      <c r="BM310" s="89"/>
      <c r="BN310" s="89"/>
      <c r="BO310" s="89"/>
      <c r="BP310" s="95"/>
      <c r="BQ310" s="96">
        <v>1</v>
      </c>
      <c r="BR310" s="96"/>
      <c r="BS310" s="96"/>
      <c r="BT310" s="96"/>
      <c r="BU310" s="96"/>
      <c r="BV310" s="96"/>
      <c r="BW310" s="96" t="s">
        <v>1741</v>
      </c>
    </row>
    <row r="311" spans="1:77" s="13" customFormat="1" ht="20.45" customHeight="1" x14ac:dyDescent="0.3">
      <c r="A311" s="147">
        <v>409</v>
      </c>
      <c r="B311" s="2" t="s">
        <v>828</v>
      </c>
      <c r="C311" s="2" t="s">
        <v>418</v>
      </c>
      <c r="D311" s="147" t="s">
        <v>0</v>
      </c>
      <c r="E311" s="2" t="s">
        <v>53</v>
      </c>
      <c r="F311" s="147" t="s">
        <v>412</v>
      </c>
      <c r="G311" s="148">
        <v>33</v>
      </c>
      <c r="H311" s="210">
        <v>1.5</v>
      </c>
      <c r="I311" s="194" t="s">
        <v>628</v>
      </c>
      <c r="J311" s="194" t="s">
        <v>629</v>
      </c>
      <c r="K311" s="210">
        <v>1.5</v>
      </c>
      <c r="L311" s="194" t="s">
        <v>629</v>
      </c>
      <c r="M311" s="194" t="s">
        <v>628</v>
      </c>
      <c r="N311" s="147" t="s">
        <v>1816</v>
      </c>
      <c r="O311" s="147"/>
      <c r="P311" s="147"/>
      <c r="Q311" s="147"/>
      <c r="R311" s="147"/>
      <c r="S311" s="147"/>
      <c r="T311" s="152"/>
      <c r="U311" s="194"/>
      <c r="V311" s="194"/>
      <c r="W311" s="209">
        <v>4</v>
      </c>
      <c r="X311" s="209">
        <v>80</v>
      </c>
      <c r="Y311" s="2" t="s">
        <v>2</v>
      </c>
      <c r="Z311" s="2"/>
      <c r="AA311" s="2">
        <f t="shared" si="67"/>
        <v>0</v>
      </c>
      <c r="AB311" s="209"/>
      <c r="AC311" s="209"/>
      <c r="AD311" s="2">
        <f t="shared" si="71"/>
        <v>0</v>
      </c>
      <c r="AE311" s="209"/>
      <c r="AF311" s="209"/>
      <c r="AG311" s="209"/>
      <c r="AH311" s="2">
        <f t="shared" si="68"/>
        <v>0</v>
      </c>
      <c r="AI311" s="11"/>
      <c r="AJ311" s="11"/>
      <c r="AK311" s="2">
        <f t="shared" si="69"/>
        <v>0</v>
      </c>
      <c r="AL311" s="2"/>
      <c r="AM311" s="2"/>
      <c r="AN311" s="2"/>
      <c r="AO311" s="2"/>
      <c r="AP311" s="2"/>
      <c r="AQ311" s="2"/>
      <c r="AR311" s="2"/>
      <c r="AS311" s="2"/>
      <c r="AT311" s="2">
        <f t="shared" si="70"/>
        <v>0</v>
      </c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116"/>
      <c r="BQ311" s="117"/>
      <c r="BR311" s="117"/>
      <c r="BS311" s="117"/>
      <c r="BT311" s="117"/>
      <c r="BU311" s="117"/>
      <c r="BV311" s="117"/>
      <c r="BW311" s="2"/>
    </row>
    <row r="312" spans="1:77" s="97" customFormat="1" ht="20.45" customHeight="1" x14ac:dyDescent="0.3">
      <c r="A312" s="90">
        <v>410</v>
      </c>
      <c r="B312" s="89" t="s">
        <v>828</v>
      </c>
      <c r="C312" s="89" t="s">
        <v>418</v>
      </c>
      <c r="D312" s="90" t="s">
        <v>0</v>
      </c>
      <c r="E312" s="89" t="s">
        <v>54</v>
      </c>
      <c r="F312" s="90" t="s">
        <v>412</v>
      </c>
      <c r="G312" s="91">
        <v>30</v>
      </c>
      <c r="H312" s="92">
        <v>0.2</v>
      </c>
      <c r="I312" s="202" t="s">
        <v>630</v>
      </c>
      <c r="J312" s="202" t="s">
        <v>631</v>
      </c>
      <c r="K312" s="92">
        <v>0.2</v>
      </c>
      <c r="L312" s="202" t="s">
        <v>630</v>
      </c>
      <c r="M312" s="202" t="s">
        <v>631</v>
      </c>
      <c r="N312" s="90" t="s">
        <v>880</v>
      </c>
      <c r="O312" s="205"/>
      <c r="P312" s="205"/>
      <c r="Q312" s="205"/>
      <c r="R312" s="205"/>
      <c r="S312" s="205"/>
      <c r="T312" s="206"/>
      <c r="U312" s="207"/>
      <c r="V312" s="207"/>
      <c r="W312" s="208">
        <v>2</v>
      </c>
      <c r="X312" s="208">
        <v>60</v>
      </c>
      <c r="Y312" s="89" t="s">
        <v>2</v>
      </c>
      <c r="Z312" s="89"/>
      <c r="AA312" s="68" t="s">
        <v>1834</v>
      </c>
      <c r="AB312" s="69" t="s">
        <v>1835</v>
      </c>
      <c r="AC312" s="209"/>
      <c r="AD312" s="2">
        <f t="shared" si="71"/>
        <v>0</v>
      </c>
      <c r="AE312" s="208"/>
      <c r="AF312" s="208"/>
      <c r="AG312" s="208"/>
      <c r="AH312" s="89">
        <f t="shared" si="68"/>
        <v>0</v>
      </c>
      <c r="AI312" s="89"/>
      <c r="AJ312" s="89"/>
      <c r="AK312" s="89">
        <f t="shared" si="69"/>
        <v>0</v>
      </c>
      <c r="AL312" s="89"/>
      <c r="AM312" s="89"/>
      <c r="AN312" s="89"/>
      <c r="AO312" s="89"/>
      <c r="AP312" s="89"/>
      <c r="AQ312" s="89"/>
      <c r="AR312" s="89"/>
      <c r="AS312" s="89"/>
      <c r="AT312" s="89">
        <f t="shared" si="70"/>
        <v>0</v>
      </c>
      <c r="AU312" s="89"/>
      <c r="AV312" s="89"/>
      <c r="AW312" s="89"/>
      <c r="AX312" s="89"/>
      <c r="AY312" s="89"/>
      <c r="AZ312" s="89"/>
      <c r="BA312" s="89"/>
      <c r="BB312" s="89"/>
      <c r="BC312" s="89"/>
      <c r="BD312" s="89"/>
      <c r="BE312" s="89"/>
      <c r="BF312" s="89"/>
      <c r="BG312" s="89"/>
      <c r="BH312" s="89"/>
      <c r="BI312" s="89"/>
      <c r="BJ312" s="89"/>
      <c r="BK312" s="89"/>
      <c r="BL312" s="89"/>
      <c r="BM312" s="89"/>
      <c r="BN312" s="89"/>
      <c r="BO312" s="89"/>
      <c r="BP312" s="95"/>
      <c r="BQ312" s="96">
        <v>1</v>
      </c>
      <c r="BR312" s="96"/>
      <c r="BS312" s="96"/>
      <c r="BT312" s="96"/>
      <c r="BU312" s="96"/>
      <c r="BV312" s="96"/>
      <c r="BW312" s="96" t="s">
        <v>1741</v>
      </c>
    </row>
    <row r="313" spans="1:77" s="30" customFormat="1" ht="20.45" customHeight="1" x14ac:dyDescent="0.3">
      <c r="A313" s="270" t="s">
        <v>5</v>
      </c>
      <c r="B313" s="271"/>
      <c r="C313" s="272"/>
      <c r="D313" s="31" t="s">
        <v>0</v>
      </c>
      <c r="E313" s="32">
        <f>COUNTIF(D259:D312,"일반국도")</f>
        <v>38</v>
      </c>
      <c r="F313" s="32"/>
      <c r="G313" s="32"/>
      <c r="H313" s="49">
        <f>SUMIF($D259:$D312,"일반국도",H259:H312)</f>
        <v>111.64999999999999</v>
      </c>
      <c r="I313" s="33"/>
      <c r="J313" s="33"/>
      <c r="K313" s="49">
        <f>SUMIF($D259:$D312,"일반국도",K259:K312)</f>
        <v>123.10000000000001</v>
      </c>
      <c r="L313" s="33"/>
      <c r="M313" s="33"/>
      <c r="N313" s="34"/>
      <c r="O313" s="34"/>
      <c r="P313" s="34"/>
      <c r="Q313" s="34"/>
      <c r="R313" s="32">
        <f>COUNTIF(Q228:Q312,"일반국도")</f>
        <v>60</v>
      </c>
      <c r="S313" s="34"/>
      <c r="T313" s="49">
        <f>SUMIF($Q228:$Q312,"일반국도",T228:T312)</f>
        <v>183</v>
      </c>
      <c r="U313" s="33"/>
      <c r="V313" s="55" t="s">
        <v>1766</v>
      </c>
      <c r="W313" s="35"/>
      <c r="X313" s="35"/>
      <c r="Y313" s="32">
        <f>COUNTIF($Y$228:$Y$312,"A")</f>
        <v>11</v>
      </c>
      <c r="Z313" s="32">
        <f>COUNTIF($Z$228:$Z$312,"A")</f>
        <v>0</v>
      </c>
      <c r="AA313" s="49">
        <f>SUMIF($Z228:$Z312,"A",T228:T312)</f>
        <v>0</v>
      </c>
      <c r="AB313" s="49">
        <f>SUMIF($Y228:$Y312,"A",K228:K312)</f>
        <v>37.9</v>
      </c>
      <c r="AC313" s="66"/>
      <c r="AD313" s="37">
        <f t="shared" ref="AD313:BP313" si="72">SUMIF($Q228:$Q312,"일반국도",AD228:AD312)</f>
        <v>0</v>
      </c>
      <c r="AE313" s="37">
        <f t="shared" si="72"/>
        <v>0</v>
      </c>
      <c r="AF313" s="37">
        <f t="shared" si="72"/>
        <v>0</v>
      </c>
      <c r="AG313" s="37">
        <f t="shared" si="72"/>
        <v>0</v>
      </c>
      <c r="AH313" s="37">
        <f t="shared" si="72"/>
        <v>0</v>
      </c>
      <c r="AI313" s="37">
        <f t="shared" si="72"/>
        <v>0</v>
      </c>
      <c r="AJ313" s="37">
        <f t="shared" si="72"/>
        <v>0</v>
      </c>
      <c r="AK313" s="37">
        <f t="shared" si="72"/>
        <v>0</v>
      </c>
      <c r="AL313" s="37">
        <f t="shared" si="72"/>
        <v>0</v>
      </c>
      <c r="AM313" s="37">
        <f t="shared" si="72"/>
        <v>0</v>
      </c>
      <c r="AN313" s="37">
        <f t="shared" si="72"/>
        <v>0</v>
      </c>
      <c r="AO313" s="37">
        <f t="shared" si="72"/>
        <v>0</v>
      </c>
      <c r="AP313" s="37">
        <f t="shared" si="72"/>
        <v>0</v>
      </c>
      <c r="AQ313" s="37">
        <f t="shared" si="72"/>
        <v>0</v>
      </c>
      <c r="AR313" s="37">
        <f t="shared" si="72"/>
        <v>0</v>
      </c>
      <c r="AS313" s="37">
        <f t="shared" si="72"/>
        <v>0</v>
      </c>
      <c r="AT313" s="37">
        <f t="shared" si="72"/>
        <v>0</v>
      </c>
      <c r="AU313" s="37">
        <f t="shared" si="72"/>
        <v>0</v>
      </c>
      <c r="AV313" s="37">
        <f t="shared" si="72"/>
        <v>0</v>
      </c>
      <c r="AW313" s="37">
        <f t="shared" si="72"/>
        <v>0</v>
      </c>
      <c r="AX313" s="37">
        <f t="shared" si="72"/>
        <v>0</v>
      </c>
      <c r="AY313" s="37">
        <f t="shared" si="72"/>
        <v>0</v>
      </c>
      <c r="AZ313" s="37">
        <f t="shared" si="72"/>
        <v>0</v>
      </c>
      <c r="BA313" s="37">
        <f t="shared" si="72"/>
        <v>0</v>
      </c>
      <c r="BB313" s="37">
        <f t="shared" si="72"/>
        <v>0</v>
      </c>
      <c r="BC313" s="37">
        <f t="shared" si="72"/>
        <v>0</v>
      </c>
      <c r="BD313" s="37">
        <f t="shared" si="72"/>
        <v>0</v>
      </c>
      <c r="BE313" s="37">
        <f t="shared" si="72"/>
        <v>0</v>
      </c>
      <c r="BF313" s="37">
        <f t="shared" si="72"/>
        <v>0</v>
      </c>
      <c r="BG313" s="37">
        <f t="shared" si="72"/>
        <v>0</v>
      </c>
      <c r="BH313" s="37">
        <f t="shared" si="72"/>
        <v>0</v>
      </c>
      <c r="BI313" s="37">
        <f t="shared" si="72"/>
        <v>0</v>
      </c>
      <c r="BJ313" s="37">
        <f t="shared" si="72"/>
        <v>0</v>
      </c>
      <c r="BK313" s="37">
        <f t="shared" si="72"/>
        <v>0</v>
      </c>
      <c r="BL313" s="37">
        <f t="shared" si="72"/>
        <v>0</v>
      </c>
      <c r="BM313" s="37">
        <f t="shared" si="72"/>
        <v>0</v>
      </c>
      <c r="BN313" s="37">
        <f t="shared" si="72"/>
        <v>0</v>
      </c>
      <c r="BO313" s="37">
        <f t="shared" si="72"/>
        <v>0</v>
      </c>
      <c r="BP313" s="37">
        <f t="shared" si="72"/>
        <v>0</v>
      </c>
      <c r="BQ313" s="38">
        <f>SUMIF($D228:$D312,"일반국도",BQ228:BQ312)</f>
        <v>5</v>
      </c>
      <c r="BR313" s="37">
        <f>SUMIF($Q228:$Q312,"일반국도",BR228:BR312)</f>
        <v>0</v>
      </c>
      <c r="BS313" s="37">
        <f>SUMIF($D228:$D312,"일반국도",BS228:BS312)</f>
        <v>1</v>
      </c>
      <c r="BT313" s="37">
        <f>SUMIF($Q228:$Q312,"일반국도",BT228:BT312)</f>
        <v>0</v>
      </c>
      <c r="BU313" s="37">
        <f>SUMIF($D228:$D312,"일반국도",BU228:BU312)</f>
        <v>2</v>
      </c>
      <c r="BV313" s="37">
        <f>SUMIF($Q228:$Q312,"일반국도",BV228:BV312)</f>
        <v>0</v>
      </c>
      <c r="BW313" s="280"/>
      <c r="BX313" s="39"/>
    </row>
    <row r="314" spans="1:77" s="30" customFormat="1" ht="20.45" customHeight="1" x14ac:dyDescent="0.3">
      <c r="A314" s="273"/>
      <c r="B314" s="274"/>
      <c r="C314" s="275"/>
      <c r="D314" s="31" t="s">
        <v>839</v>
      </c>
      <c r="E314" s="32">
        <f>COUNTIF(D259:D312,"위임국도")</f>
        <v>16</v>
      </c>
      <c r="F314" s="32"/>
      <c r="G314" s="32"/>
      <c r="H314" s="49">
        <f>SUMIF($D259:$D312,"위임국도",H259:H312)</f>
        <v>54.699999999999996</v>
      </c>
      <c r="I314" s="33"/>
      <c r="J314" s="33"/>
      <c r="K314" s="49">
        <f>SUMIF($D259:$D312,"위임국도",K259:K312)</f>
        <v>57.399999999999991</v>
      </c>
      <c r="L314" s="33"/>
      <c r="M314" s="33"/>
      <c r="N314" s="34"/>
      <c r="O314" s="34"/>
      <c r="P314" s="34"/>
      <c r="Q314" s="34"/>
      <c r="R314" s="32">
        <f>COUNTIF(Q228:Q312,"위임국도")</f>
        <v>14</v>
      </c>
      <c r="S314" s="34"/>
      <c r="T314" s="49">
        <f>SUMIF($Q228:$Q312,"위임국도",T228:T312)</f>
        <v>60</v>
      </c>
      <c r="U314" s="33"/>
      <c r="V314" s="55" t="s">
        <v>1767</v>
      </c>
      <c r="W314" s="35"/>
      <c r="X314" s="35"/>
      <c r="Y314" s="32">
        <f>COUNTIF($Y$228:$Y$312,"B")</f>
        <v>17</v>
      </c>
      <c r="Z314" s="32">
        <f>COUNTIF($Z$228:$Z$312,"B")</f>
        <v>1</v>
      </c>
      <c r="AA314" s="49">
        <f>SUMIF($Z228:$Z312,"B",T228:T312)</f>
        <v>5</v>
      </c>
      <c r="AB314" s="49">
        <f>SUMIF($Y228:$Y312,"B",K228:K312)</f>
        <v>58.5</v>
      </c>
      <c r="AC314" s="66"/>
      <c r="AD314" s="37">
        <f t="shared" ref="AD314:BP314" si="73">SUMIF($Q228:$Q312,"위임국도",AD228:AD312)</f>
        <v>0</v>
      </c>
      <c r="AE314" s="37">
        <f t="shared" si="73"/>
        <v>0</v>
      </c>
      <c r="AF314" s="37">
        <f t="shared" si="73"/>
        <v>0</v>
      </c>
      <c r="AG314" s="37">
        <f t="shared" si="73"/>
        <v>0</v>
      </c>
      <c r="AH314" s="37">
        <f t="shared" si="73"/>
        <v>0</v>
      </c>
      <c r="AI314" s="37">
        <f t="shared" si="73"/>
        <v>0</v>
      </c>
      <c r="AJ314" s="37">
        <f t="shared" si="73"/>
        <v>0</v>
      </c>
      <c r="AK314" s="37">
        <f t="shared" si="73"/>
        <v>0</v>
      </c>
      <c r="AL314" s="37">
        <f t="shared" si="73"/>
        <v>0</v>
      </c>
      <c r="AM314" s="37">
        <f t="shared" si="73"/>
        <v>0</v>
      </c>
      <c r="AN314" s="37">
        <f t="shared" si="73"/>
        <v>0</v>
      </c>
      <c r="AO314" s="37">
        <f t="shared" si="73"/>
        <v>0</v>
      </c>
      <c r="AP314" s="37">
        <f t="shared" si="73"/>
        <v>0</v>
      </c>
      <c r="AQ314" s="37">
        <f t="shared" si="73"/>
        <v>0</v>
      </c>
      <c r="AR314" s="37">
        <f t="shared" si="73"/>
        <v>0</v>
      </c>
      <c r="AS314" s="37">
        <f t="shared" si="73"/>
        <v>0</v>
      </c>
      <c r="AT314" s="37">
        <f t="shared" si="73"/>
        <v>0</v>
      </c>
      <c r="AU314" s="37">
        <f t="shared" si="73"/>
        <v>0</v>
      </c>
      <c r="AV314" s="37">
        <f t="shared" si="73"/>
        <v>0</v>
      </c>
      <c r="AW314" s="37">
        <f t="shared" si="73"/>
        <v>0</v>
      </c>
      <c r="AX314" s="37">
        <f t="shared" si="73"/>
        <v>0</v>
      </c>
      <c r="AY314" s="37">
        <f t="shared" si="73"/>
        <v>0</v>
      </c>
      <c r="AZ314" s="37">
        <f t="shared" si="73"/>
        <v>0</v>
      </c>
      <c r="BA314" s="37">
        <f t="shared" si="73"/>
        <v>0</v>
      </c>
      <c r="BB314" s="37">
        <f t="shared" si="73"/>
        <v>0</v>
      </c>
      <c r="BC314" s="37">
        <f t="shared" si="73"/>
        <v>0</v>
      </c>
      <c r="BD314" s="37">
        <f t="shared" si="73"/>
        <v>0</v>
      </c>
      <c r="BE314" s="37">
        <f t="shared" si="73"/>
        <v>0</v>
      </c>
      <c r="BF314" s="37">
        <f t="shared" si="73"/>
        <v>0</v>
      </c>
      <c r="BG314" s="37">
        <f t="shared" si="73"/>
        <v>0</v>
      </c>
      <c r="BH314" s="37">
        <f t="shared" si="73"/>
        <v>0</v>
      </c>
      <c r="BI314" s="37">
        <f t="shared" si="73"/>
        <v>0</v>
      </c>
      <c r="BJ314" s="37">
        <f t="shared" si="73"/>
        <v>0</v>
      </c>
      <c r="BK314" s="37">
        <f t="shared" si="73"/>
        <v>0</v>
      </c>
      <c r="BL314" s="37">
        <f t="shared" si="73"/>
        <v>0</v>
      </c>
      <c r="BM314" s="37">
        <f t="shared" si="73"/>
        <v>0</v>
      </c>
      <c r="BN314" s="37">
        <f t="shared" si="73"/>
        <v>0</v>
      </c>
      <c r="BO314" s="37">
        <f t="shared" si="73"/>
        <v>0</v>
      </c>
      <c r="BP314" s="37">
        <f t="shared" si="73"/>
        <v>0</v>
      </c>
      <c r="BQ314" s="38">
        <f>SUMIF($D228:$D312,"위임국도",BQ228:BQ312)</f>
        <v>4</v>
      </c>
      <c r="BR314" s="37">
        <f>SUMIF($Q228:$Q312,"위임국도",BR228:BR312)</f>
        <v>0</v>
      </c>
      <c r="BS314" s="37">
        <f>SUMIF($D228:$D312,"위임국도",BS228:BS312)</f>
        <v>3</v>
      </c>
      <c r="BT314" s="37">
        <f>SUMIF($Q228:$Q312,"위임국도",BT228:BT312)</f>
        <v>0</v>
      </c>
      <c r="BU314" s="37">
        <f>SUMIF($D228:$D312,"위임국도",BU228:BU312)</f>
        <v>2</v>
      </c>
      <c r="BV314" s="37">
        <f>SUMIF($Q228:$Q312,"위임국도",BV228:BV312)</f>
        <v>0</v>
      </c>
      <c r="BW314" s="280"/>
      <c r="BX314" s="39"/>
    </row>
    <row r="315" spans="1:77" s="30" customFormat="1" ht="20.45" customHeight="1" x14ac:dyDescent="0.3">
      <c r="A315" s="276"/>
      <c r="B315" s="277"/>
      <c r="C315" s="278"/>
      <c r="D315" s="31" t="s">
        <v>840</v>
      </c>
      <c r="E315" s="32">
        <f>SUM(E313:E314)</f>
        <v>54</v>
      </c>
      <c r="F315" s="32"/>
      <c r="G315" s="32"/>
      <c r="H315" s="49">
        <f>SUM(H313:H314)</f>
        <v>166.35</v>
      </c>
      <c r="I315" s="33"/>
      <c r="J315" s="33"/>
      <c r="K315" s="49">
        <f>SUM(K313:K314)</f>
        <v>180.5</v>
      </c>
      <c r="L315" s="33"/>
      <c r="M315" s="33"/>
      <c r="N315" s="34"/>
      <c r="O315" s="34"/>
      <c r="P315" s="34"/>
      <c r="Q315" s="34"/>
      <c r="R315" s="32">
        <f>SUM(R313:R314)</f>
        <v>74</v>
      </c>
      <c r="S315" s="34"/>
      <c r="T315" s="49">
        <f>SUM(T313:T314)</f>
        <v>243</v>
      </c>
      <c r="U315" s="33"/>
      <c r="V315" s="55" t="s">
        <v>1768</v>
      </c>
      <c r="W315" s="35"/>
      <c r="X315" s="35"/>
      <c r="Y315" s="32">
        <f>COUNTIF($Y$228:$Y$312,"C")</f>
        <v>26</v>
      </c>
      <c r="Z315" s="32">
        <f>COUNTIF($Z$228:$Z$312,"C")</f>
        <v>73</v>
      </c>
      <c r="AA315" s="49">
        <f>SUMIF($Z228:$Z312,"C",T228:T312)</f>
        <v>238</v>
      </c>
      <c r="AB315" s="49">
        <f>SUMIF($Y228:$Y312,"C",K228:K312)</f>
        <v>84.100000000000009</v>
      </c>
      <c r="AC315" s="66"/>
      <c r="AD315" s="37">
        <f t="shared" ref="AD315:AF315" si="74">SUM(AD313:AD314)</f>
        <v>0</v>
      </c>
      <c r="AE315" s="37">
        <f t="shared" si="74"/>
        <v>0</v>
      </c>
      <c r="AF315" s="37">
        <f t="shared" si="74"/>
        <v>0</v>
      </c>
      <c r="AG315" s="37"/>
      <c r="AH315" s="37">
        <f t="shared" ref="AH315:AI315" si="75">SUM(AH313:AH314)</f>
        <v>0</v>
      </c>
      <c r="AI315" s="37">
        <f t="shared" si="75"/>
        <v>0</v>
      </c>
      <c r="AJ315" s="37">
        <f t="shared" ref="AJ315" si="76">SUM(AJ313:AJ314)</f>
        <v>0</v>
      </c>
      <c r="AK315" s="37">
        <f t="shared" ref="AK315:BS315" si="77">SUM(AK313:AK314)</f>
        <v>0</v>
      </c>
      <c r="AL315" s="37">
        <f t="shared" si="77"/>
        <v>0</v>
      </c>
      <c r="AM315" s="37">
        <f t="shared" si="77"/>
        <v>0</v>
      </c>
      <c r="AN315" s="37">
        <f t="shared" si="77"/>
        <v>0</v>
      </c>
      <c r="AO315" s="37">
        <f t="shared" si="77"/>
        <v>0</v>
      </c>
      <c r="AP315" s="37">
        <f t="shared" si="77"/>
        <v>0</v>
      </c>
      <c r="AQ315" s="37">
        <f t="shared" si="77"/>
        <v>0</v>
      </c>
      <c r="AR315" s="37">
        <f t="shared" si="77"/>
        <v>0</v>
      </c>
      <c r="AS315" s="37">
        <f t="shared" si="77"/>
        <v>0</v>
      </c>
      <c r="AT315" s="37">
        <f t="shared" si="77"/>
        <v>0</v>
      </c>
      <c r="AU315" s="37">
        <f t="shared" si="77"/>
        <v>0</v>
      </c>
      <c r="AV315" s="37">
        <f t="shared" si="77"/>
        <v>0</v>
      </c>
      <c r="AW315" s="37">
        <f t="shared" si="77"/>
        <v>0</v>
      </c>
      <c r="AX315" s="37">
        <f t="shared" si="77"/>
        <v>0</v>
      </c>
      <c r="AY315" s="37">
        <f t="shared" si="77"/>
        <v>0</v>
      </c>
      <c r="AZ315" s="37">
        <f t="shared" si="77"/>
        <v>0</v>
      </c>
      <c r="BA315" s="37">
        <f t="shared" si="77"/>
        <v>0</v>
      </c>
      <c r="BB315" s="37">
        <f t="shared" si="77"/>
        <v>0</v>
      </c>
      <c r="BC315" s="37">
        <f t="shared" si="77"/>
        <v>0</v>
      </c>
      <c r="BD315" s="37">
        <f t="shared" si="77"/>
        <v>0</v>
      </c>
      <c r="BE315" s="37">
        <f t="shared" si="77"/>
        <v>0</v>
      </c>
      <c r="BF315" s="37">
        <f t="shared" si="77"/>
        <v>0</v>
      </c>
      <c r="BG315" s="37">
        <f t="shared" si="77"/>
        <v>0</v>
      </c>
      <c r="BH315" s="37">
        <f t="shared" si="77"/>
        <v>0</v>
      </c>
      <c r="BI315" s="37">
        <f t="shared" si="77"/>
        <v>0</v>
      </c>
      <c r="BJ315" s="37">
        <f t="shared" si="77"/>
        <v>0</v>
      </c>
      <c r="BK315" s="37">
        <f t="shared" ref="BK315:BO315" si="78">SUM(BK313:BK314)</f>
        <v>0</v>
      </c>
      <c r="BL315" s="37">
        <f t="shared" si="78"/>
        <v>0</v>
      </c>
      <c r="BM315" s="37">
        <f t="shared" si="78"/>
        <v>0</v>
      </c>
      <c r="BN315" s="37">
        <f t="shared" si="78"/>
        <v>0</v>
      </c>
      <c r="BO315" s="37">
        <f t="shared" si="78"/>
        <v>0</v>
      </c>
      <c r="BP315" s="42">
        <f t="shared" si="77"/>
        <v>0</v>
      </c>
      <c r="BQ315" s="40">
        <f t="shared" si="77"/>
        <v>9</v>
      </c>
      <c r="BR315" s="42">
        <f t="shared" si="77"/>
        <v>0</v>
      </c>
      <c r="BS315" s="42">
        <f t="shared" si="77"/>
        <v>4</v>
      </c>
      <c r="BT315" s="42">
        <f>SUM(BT313:BT314)</f>
        <v>0</v>
      </c>
      <c r="BU315" s="42">
        <f t="shared" ref="BU315" si="79">SUM(BU313:BU314)</f>
        <v>4</v>
      </c>
      <c r="BV315" s="42">
        <f>SUM(BV313:BV314)</f>
        <v>0</v>
      </c>
      <c r="BW315" s="280"/>
      <c r="BX315" s="39"/>
    </row>
    <row r="316" spans="1:77" s="13" customFormat="1" ht="20.45" customHeight="1" x14ac:dyDescent="0.3">
      <c r="A316" s="250"/>
      <c r="B316" s="250"/>
      <c r="C316" s="250"/>
      <c r="D316" s="12"/>
      <c r="E316" s="6"/>
      <c r="F316" s="6"/>
      <c r="G316" s="6"/>
      <c r="H316" s="7"/>
      <c r="I316" s="7"/>
      <c r="J316" s="7"/>
      <c r="K316" s="7"/>
      <c r="L316" s="7"/>
      <c r="M316" s="7"/>
      <c r="N316" s="15"/>
      <c r="O316" s="15"/>
      <c r="P316" s="15"/>
      <c r="Q316" s="15"/>
      <c r="R316" s="15"/>
      <c r="S316" s="15"/>
      <c r="T316" s="29"/>
      <c r="U316" s="7"/>
      <c r="V316" s="7"/>
      <c r="W316" s="22"/>
      <c r="X316" s="22"/>
      <c r="Y316" s="23"/>
      <c r="Z316" s="21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24"/>
      <c r="AU316" s="24"/>
      <c r="AV316" s="24"/>
      <c r="AW316" s="24"/>
      <c r="AX316" s="24"/>
      <c r="AY316" s="24"/>
      <c r="AZ316" s="24"/>
      <c r="BA316" s="24"/>
      <c r="BB316" s="24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5"/>
      <c r="BQ316" s="26"/>
      <c r="BR316" s="26"/>
      <c r="BS316" s="26"/>
      <c r="BT316" s="26"/>
      <c r="BU316" s="26"/>
      <c r="BV316" s="26"/>
      <c r="BW316" s="27"/>
      <c r="BX316" s="14"/>
    </row>
    <row r="317" spans="1:77" s="13" customFormat="1" ht="20.45" customHeight="1" x14ac:dyDescent="0.3">
      <c r="A317" s="250"/>
      <c r="B317" s="250"/>
      <c r="C317" s="250"/>
      <c r="D317" s="12"/>
      <c r="E317" s="6"/>
      <c r="F317" s="6"/>
      <c r="G317" s="6"/>
      <c r="H317" s="7"/>
      <c r="I317" s="7"/>
      <c r="J317" s="7"/>
      <c r="K317" s="7"/>
      <c r="L317" s="7"/>
      <c r="M317" s="7"/>
      <c r="N317" s="15"/>
      <c r="O317" s="15"/>
      <c r="P317" s="15"/>
      <c r="Q317" s="15"/>
      <c r="R317" s="15"/>
      <c r="S317" s="15"/>
      <c r="T317" s="29"/>
      <c r="U317" s="7"/>
      <c r="V317" s="7"/>
      <c r="W317" s="22"/>
      <c r="X317" s="22"/>
      <c r="Y317" s="23"/>
      <c r="Z317" s="21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24"/>
      <c r="AU317" s="24"/>
      <c r="AV317" s="24"/>
      <c r="AW317" s="24"/>
      <c r="AX317" s="24"/>
      <c r="AY317" s="24"/>
      <c r="AZ317" s="24"/>
      <c r="BA317" s="24"/>
      <c r="BB317" s="24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5"/>
      <c r="BQ317" s="26"/>
      <c r="BR317" s="26"/>
      <c r="BS317" s="26"/>
      <c r="BT317" s="26"/>
      <c r="BU317" s="26"/>
      <c r="BV317" s="26"/>
      <c r="BW317" s="27"/>
      <c r="BX317" s="14"/>
    </row>
    <row r="318" spans="1:77" s="13" customFormat="1" ht="20.45" customHeight="1" x14ac:dyDescent="0.3">
      <c r="A318" s="250"/>
      <c r="B318" s="250"/>
      <c r="C318" s="250"/>
      <c r="D318" s="12"/>
      <c r="E318" s="6"/>
      <c r="F318" s="6"/>
      <c r="G318" s="6"/>
      <c r="H318" s="7"/>
      <c r="I318" s="7"/>
      <c r="J318" s="7"/>
      <c r="K318" s="7"/>
      <c r="L318" s="7"/>
      <c r="M318" s="7"/>
      <c r="N318" s="15"/>
      <c r="O318" s="15"/>
      <c r="P318" s="15"/>
      <c r="Q318" s="15"/>
      <c r="R318" s="15"/>
      <c r="S318" s="15"/>
      <c r="T318" s="29"/>
      <c r="U318" s="7"/>
      <c r="V318" s="7"/>
      <c r="W318" s="22"/>
      <c r="X318" s="22"/>
      <c r="Y318" s="23"/>
      <c r="Z318" s="21"/>
      <c r="AA318" s="68" t="s">
        <v>1834</v>
      </c>
      <c r="AB318" s="69" t="s">
        <v>1835</v>
      </c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24"/>
      <c r="AU318" s="24"/>
      <c r="AV318" s="24"/>
      <c r="AW318" s="24"/>
      <c r="AX318" s="24"/>
      <c r="AY318" s="24"/>
      <c r="AZ318" s="24"/>
      <c r="BA318" s="24"/>
      <c r="BB318" s="24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5"/>
      <c r="BQ318" s="26"/>
      <c r="BR318" s="26"/>
      <c r="BS318" s="26"/>
      <c r="BT318" s="26"/>
      <c r="BU318" s="26"/>
      <c r="BV318" s="26"/>
      <c r="BW318" s="27"/>
      <c r="BX318" s="14"/>
    </row>
    <row r="319" spans="1:77" s="48" customFormat="1" ht="20.45" customHeight="1" x14ac:dyDescent="0.3">
      <c r="A319" s="270" t="s">
        <v>1722</v>
      </c>
      <c r="B319" s="271"/>
      <c r="C319" s="272"/>
      <c r="D319" s="31" t="s">
        <v>0</v>
      </c>
      <c r="E319" s="43">
        <f>SUM(E47,E117,E173,E225,E313)</f>
        <v>158</v>
      </c>
      <c r="F319" s="43"/>
      <c r="G319" s="43"/>
      <c r="H319" s="50">
        <f>SUM(H47,H117,H173,H225,H313)</f>
        <v>453.88</v>
      </c>
      <c r="I319" s="44"/>
      <c r="J319" s="44"/>
      <c r="K319" s="50">
        <f>SUM(K47,K117,K173,K225,K313)</f>
        <v>482.23000000000008</v>
      </c>
      <c r="L319" s="44"/>
      <c r="M319" s="44"/>
      <c r="N319" s="45"/>
      <c r="O319" s="45"/>
      <c r="P319" s="45"/>
      <c r="Q319" s="45"/>
      <c r="R319" s="43">
        <f>SUM(R47,R117,R173,R225,R313)</f>
        <v>221</v>
      </c>
      <c r="S319" s="45"/>
      <c r="T319" s="50">
        <f>SUM(T47,T117,T173,T225,T313)</f>
        <v>842.68299999999999</v>
      </c>
      <c r="U319" s="44"/>
      <c r="V319" s="55" t="s">
        <v>1766</v>
      </c>
      <c r="W319" s="46"/>
      <c r="X319" s="46"/>
      <c r="Y319" s="43">
        <f t="shared" ref="Y319:AB321" si="80">SUM(Y47,Y117,Y173,Y225,Y313)</f>
        <v>64</v>
      </c>
      <c r="Z319" s="43">
        <f t="shared" si="80"/>
        <v>0</v>
      </c>
      <c r="AA319" s="50">
        <f t="shared" si="80"/>
        <v>0</v>
      </c>
      <c r="AB319" s="50">
        <f t="shared" si="80"/>
        <v>176.8</v>
      </c>
      <c r="AC319" s="67"/>
      <c r="AD319" s="37">
        <f t="shared" ref="AD319:BV319" si="81">SUM(AD47,AD117,AD173,AD225,AD313)</f>
        <v>0</v>
      </c>
      <c r="AE319" s="37">
        <f t="shared" si="81"/>
        <v>0</v>
      </c>
      <c r="AF319" s="37">
        <f t="shared" si="81"/>
        <v>0</v>
      </c>
      <c r="AG319" s="37">
        <f t="shared" si="81"/>
        <v>0</v>
      </c>
      <c r="AH319" s="37">
        <f t="shared" si="81"/>
        <v>0</v>
      </c>
      <c r="AI319" s="37">
        <f t="shared" si="81"/>
        <v>0</v>
      </c>
      <c r="AJ319" s="37">
        <f t="shared" si="81"/>
        <v>0</v>
      </c>
      <c r="AK319" s="37">
        <f t="shared" si="81"/>
        <v>0</v>
      </c>
      <c r="AL319" s="37">
        <f t="shared" si="81"/>
        <v>0</v>
      </c>
      <c r="AM319" s="37">
        <f t="shared" si="81"/>
        <v>0</v>
      </c>
      <c r="AN319" s="37">
        <f t="shared" si="81"/>
        <v>0</v>
      </c>
      <c r="AO319" s="37">
        <f t="shared" si="81"/>
        <v>0</v>
      </c>
      <c r="AP319" s="37">
        <f t="shared" si="81"/>
        <v>0</v>
      </c>
      <c r="AQ319" s="37">
        <f t="shared" si="81"/>
        <v>0</v>
      </c>
      <c r="AR319" s="37">
        <f t="shared" si="81"/>
        <v>0</v>
      </c>
      <c r="AS319" s="37">
        <f t="shared" si="81"/>
        <v>0</v>
      </c>
      <c r="AT319" s="37">
        <f t="shared" si="81"/>
        <v>0</v>
      </c>
      <c r="AU319" s="37">
        <f t="shared" si="81"/>
        <v>0</v>
      </c>
      <c r="AV319" s="37">
        <f t="shared" si="81"/>
        <v>0</v>
      </c>
      <c r="AW319" s="37">
        <f t="shared" si="81"/>
        <v>0</v>
      </c>
      <c r="AX319" s="37">
        <f t="shared" si="81"/>
        <v>0</v>
      </c>
      <c r="AY319" s="37">
        <f t="shared" si="81"/>
        <v>0</v>
      </c>
      <c r="AZ319" s="37">
        <f t="shared" si="81"/>
        <v>0</v>
      </c>
      <c r="BA319" s="37">
        <f t="shared" si="81"/>
        <v>0</v>
      </c>
      <c r="BB319" s="37">
        <f t="shared" si="81"/>
        <v>0</v>
      </c>
      <c r="BC319" s="37">
        <f t="shared" si="81"/>
        <v>0</v>
      </c>
      <c r="BD319" s="37">
        <f t="shared" si="81"/>
        <v>0</v>
      </c>
      <c r="BE319" s="37">
        <f t="shared" si="81"/>
        <v>0</v>
      </c>
      <c r="BF319" s="37">
        <f t="shared" si="81"/>
        <v>0</v>
      </c>
      <c r="BG319" s="37">
        <f t="shared" si="81"/>
        <v>0</v>
      </c>
      <c r="BH319" s="37">
        <f t="shared" si="81"/>
        <v>0</v>
      </c>
      <c r="BI319" s="37">
        <f t="shared" si="81"/>
        <v>0</v>
      </c>
      <c r="BJ319" s="37">
        <f t="shared" si="81"/>
        <v>0</v>
      </c>
      <c r="BK319" s="37">
        <f t="shared" si="81"/>
        <v>0</v>
      </c>
      <c r="BL319" s="37">
        <f t="shared" si="81"/>
        <v>0</v>
      </c>
      <c r="BM319" s="37">
        <f t="shared" si="81"/>
        <v>0</v>
      </c>
      <c r="BN319" s="37">
        <f t="shared" si="81"/>
        <v>0</v>
      </c>
      <c r="BO319" s="37">
        <f t="shared" si="81"/>
        <v>0</v>
      </c>
      <c r="BP319" s="47">
        <f t="shared" si="81"/>
        <v>0</v>
      </c>
      <c r="BQ319" s="40">
        <f t="shared" si="81"/>
        <v>11</v>
      </c>
      <c r="BR319" s="40">
        <f t="shared" si="81"/>
        <v>0</v>
      </c>
      <c r="BS319" s="40">
        <f t="shared" si="81"/>
        <v>8</v>
      </c>
      <c r="BT319" s="40">
        <f t="shared" si="81"/>
        <v>0</v>
      </c>
      <c r="BU319" s="40">
        <f t="shared" si="81"/>
        <v>3</v>
      </c>
      <c r="BV319" s="40">
        <f t="shared" si="81"/>
        <v>0</v>
      </c>
      <c r="BW319" s="280"/>
      <c r="BX319" s="39"/>
      <c r="BY319" s="30"/>
    </row>
    <row r="320" spans="1:77" s="48" customFormat="1" ht="20.45" customHeight="1" x14ac:dyDescent="0.3">
      <c r="A320" s="273"/>
      <c r="B320" s="274"/>
      <c r="C320" s="275"/>
      <c r="D320" s="31" t="s">
        <v>55</v>
      </c>
      <c r="E320" s="43">
        <f>SUM(E48,E118,E174,E226,E314)</f>
        <v>36</v>
      </c>
      <c r="F320" s="43"/>
      <c r="G320" s="43"/>
      <c r="H320" s="50">
        <f>SUM(H48,H118,H174,H226,H314)</f>
        <v>109.57</v>
      </c>
      <c r="I320" s="44"/>
      <c r="J320" s="44"/>
      <c r="K320" s="50">
        <f>SUM(K48,K118,K174,K226,K314)</f>
        <v>113.89999999999999</v>
      </c>
      <c r="L320" s="44"/>
      <c r="M320" s="44"/>
      <c r="N320" s="45"/>
      <c r="O320" s="45"/>
      <c r="P320" s="45"/>
      <c r="Q320" s="45"/>
      <c r="R320" s="43">
        <f>SUM(R48,R118,R174,R226,R314)</f>
        <v>50</v>
      </c>
      <c r="S320" s="45"/>
      <c r="T320" s="50">
        <f>SUM(T48,T118,T174,T226,T314)</f>
        <v>201.43200000000002</v>
      </c>
      <c r="U320" s="44"/>
      <c r="V320" s="55" t="s">
        <v>1767</v>
      </c>
      <c r="W320" s="46"/>
      <c r="X320" s="46"/>
      <c r="Y320" s="43">
        <f t="shared" si="80"/>
        <v>63</v>
      </c>
      <c r="Z320" s="43">
        <f t="shared" si="80"/>
        <v>6</v>
      </c>
      <c r="AA320" s="50">
        <f t="shared" si="80"/>
        <v>27</v>
      </c>
      <c r="AB320" s="50">
        <f t="shared" si="80"/>
        <v>190.83</v>
      </c>
      <c r="AC320" s="67"/>
      <c r="AD320" s="37">
        <f t="shared" ref="AD320:BV320" si="82">SUM(AD48,AD118,AD174,AD226,AD314)</f>
        <v>0</v>
      </c>
      <c r="AE320" s="37">
        <f t="shared" si="82"/>
        <v>0</v>
      </c>
      <c r="AF320" s="37">
        <f t="shared" si="82"/>
        <v>0</v>
      </c>
      <c r="AG320" s="37">
        <f t="shared" si="82"/>
        <v>0</v>
      </c>
      <c r="AH320" s="37">
        <f t="shared" si="82"/>
        <v>0</v>
      </c>
      <c r="AI320" s="37">
        <f t="shared" si="82"/>
        <v>0</v>
      </c>
      <c r="AJ320" s="37">
        <f t="shared" si="82"/>
        <v>0</v>
      </c>
      <c r="AK320" s="37">
        <f t="shared" si="82"/>
        <v>0</v>
      </c>
      <c r="AL320" s="37">
        <f t="shared" si="82"/>
        <v>0</v>
      </c>
      <c r="AM320" s="37">
        <f t="shared" si="82"/>
        <v>0</v>
      </c>
      <c r="AN320" s="37">
        <f t="shared" si="82"/>
        <v>0</v>
      </c>
      <c r="AO320" s="37">
        <f t="shared" si="82"/>
        <v>0</v>
      </c>
      <c r="AP320" s="37">
        <f t="shared" si="82"/>
        <v>0</v>
      </c>
      <c r="AQ320" s="37">
        <f t="shared" si="82"/>
        <v>0</v>
      </c>
      <c r="AR320" s="37">
        <f t="shared" si="82"/>
        <v>0</v>
      </c>
      <c r="AS320" s="37">
        <f t="shared" si="82"/>
        <v>0</v>
      </c>
      <c r="AT320" s="37">
        <f t="shared" si="82"/>
        <v>0</v>
      </c>
      <c r="AU320" s="37">
        <f t="shared" si="82"/>
        <v>0</v>
      </c>
      <c r="AV320" s="37">
        <f t="shared" si="82"/>
        <v>0</v>
      </c>
      <c r="AW320" s="37">
        <f t="shared" si="82"/>
        <v>0</v>
      </c>
      <c r="AX320" s="37">
        <f t="shared" si="82"/>
        <v>0</v>
      </c>
      <c r="AY320" s="37">
        <f t="shared" si="82"/>
        <v>0</v>
      </c>
      <c r="AZ320" s="37">
        <f t="shared" si="82"/>
        <v>0</v>
      </c>
      <c r="BA320" s="37">
        <f t="shared" si="82"/>
        <v>0</v>
      </c>
      <c r="BB320" s="37">
        <f t="shared" si="82"/>
        <v>0</v>
      </c>
      <c r="BC320" s="37">
        <f t="shared" si="82"/>
        <v>0</v>
      </c>
      <c r="BD320" s="37">
        <f t="shared" si="82"/>
        <v>0</v>
      </c>
      <c r="BE320" s="37">
        <f t="shared" si="82"/>
        <v>0</v>
      </c>
      <c r="BF320" s="37">
        <f t="shared" si="82"/>
        <v>0</v>
      </c>
      <c r="BG320" s="37">
        <f t="shared" si="82"/>
        <v>0</v>
      </c>
      <c r="BH320" s="37">
        <f t="shared" si="82"/>
        <v>0</v>
      </c>
      <c r="BI320" s="37">
        <f t="shared" si="82"/>
        <v>0</v>
      </c>
      <c r="BJ320" s="37">
        <f t="shared" si="82"/>
        <v>0</v>
      </c>
      <c r="BK320" s="37">
        <f t="shared" si="82"/>
        <v>0</v>
      </c>
      <c r="BL320" s="37">
        <f t="shared" si="82"/>
        <v>0</v>
      </c>
      <c r="BM320" s="37">
        <f t="shared" si="82"/>
        <v>0</v>
      </c>
      <c r="BN320" s="37">
        <f t="shared" si="82"/>
        <v>0</v>
      </c>
      <c r="BO320" s="37">
        <f t="shared" si="82"/>
        <v>0</v>
      </c>
      <c r="BP320" s="47">
        <f t="shared" si="82"/>
        <v>0</v>
      </c>
      <c r="BQ320" s="40">
        <f t="shared" si="82"/>
        <v>7</v>
      </c>
      <c r="BR320" s="40">
        <f t="shared" si="82"/>
        <v>0</v>
      </c>
      <c r="BS320" s="40">
        <f t="shared" si="82"/>
        <v>6</v>
      </c>
      <c r="BT320" s="40">
        <f t="shared" si="82"/>
        <v>0</v>
      </c>
      <c r="BU320" s="40">
        <f t="shared" si="82"/>
        <v>2</v>
      </c>
      <c r="BV320" s="40">
        <f t="shared" si="82"/>
        <v>0</v>
      </c>
      <c r="BW320" s="280"/>
      <c r="BX320" s="39"/>
      <c r="BY320" s="30"/>
    </row>
    <row r="321" spans="1:77" s="48" customFormat="1" ht="20.45" customHeight="1" x14ac:dyDescent="0.3">
      <c r="A321" s="276"/>
      <c r="B321" s="277"/>
      <c r="C321" s="278"/>
      <c r="D321" s="31" t="s">
        <v>206</v>
      </c>
      <c r="E321" s="43">
        <f>SUM(E319:E320)</f>
        <v>194</v>
      </c>
      <c r="F321" s="43"/>
      <c r="G321" s="43"/>
      <c r="H321" s="50">
        <f>SUM(H319:H320)</f>
        <v>563.45000000000005</v>
      </c>
      <c r="I321" s="44"/>
      <c r="J321" s="44"/>
      <c r="K321" s="50">
        <f>SUM(K319:K320)</f>
        <v>596.13000000000011</v>
      </c>
      <c r="L321" s="44"/>
      <c r="M321" s="44"/>
      <c r="N321" s="45"/>
      <c r="O321" s="45"/>
      <c r="P321" s="45"/>
      <c r="Q321" s="45"/>
      <c r="R321" s="43">
        <f>SUM(R319:R320)</f>
        <v>271</v>
      </c>
      <c r="S321" s="45"/>
      <c r="T321" s="50">
        <f>SUM(T319:T320)</f>
        <v>1044.115</v>
      </c>
      <c r="U321" s="44"/>
      <c r="V321" s="55" t="s">
        <v>1768</v>
      </c>
      <c r="W321" s="46"/>
      <c r="X321" s="46"/>
      <c r="Y321" s="43">
        <f t="shared" si="80"/>
        <v>67</v>
      </c>
      <c r="Z321" s="43">
        <f t="shared" si="80"/>
        <v>265</v>
      </c>
      <c r="AA321" s="50">
        <f t="shared" si="80"/>
        <v>1017.115</v>
      </c>
      <c r="AB321" s="50">
        <f t="shared" si="80"/>
        <v>228.5</v>
      </c>
      <c r="AC321" s="67"/>
      <c r="AD321" s="37">
        <f t="shared" ref="AD321:AH321" si="83">SUM(AD319:AD320)</f>
        <v>0</v>
      </c>
      <c r="AE321" s="37">
        <f t="shared" si="83"/>
        <v>0</v>
      </c>
      <c r="AF321" s="37">
        <f t="shared" si="83"/>
        <v>0</v>
      </c>
      <c r="AG321" s="37">
        <f t="shared" si="83"/>
        <v>0</v>
      </c>
      <c r="AH321" s="37">
        <f t="shared" si="83"/>
        <v>0</v>
      </c>
      <c r="AI321" s="37">
        <f t="shared" ref="AI321" si="84">SUM(AI319:AI320)</f>
        <v>0</v>
      </c>
      <c r="AJ321" s="37">
        <f t="shared" ref="AJ321" si="85">SUM(AJ319:AJ320)</f>
        <v>0</v>
      </c>
      <c r="AK321" s="37">
        <f t="shared" ref="AK321:BS321" si="86">SUM(AK319:AK320)</f>
        <v>0</v>
      </c>
      <c r="AL321" s="37">
        <f t="shared" si="86"/>
        <v>0</v>
      </c>
      <c r="AM321" s="37">
        <f t="shared" si="86"/>
        <v>0</v>
      </c>
      <c r="AN321" s="37">
        <f t="shared" si="86"/>
        <v>0</v>
      </c>
      <c r="AO321" s="37">
        <f t="shared" si="86"/>
        <v>0</v>
      </c>
      <c r="AP321" s="37">
        <f t="shared" si="86"/>
        <v>0</v>
      </c>
      <c r="AQ321" s="37">
        <f t="shared" si="86"/>
        <v>0</v>
      </c>
      <c r="AR321" s="37">
        <f t="shared" si="86"/>
        <v>0</v>
      </c>
      <c r="AS321" s="37">
        <f t="shared" si="86"/>
        <v>0</v>
      </c>
      <c r="AT321" s="37">
        <f t="shared" si="86"/>
        <v>0</v>
      </c>
      <c r="AU321" s="37">
        <f t="shared" si="86"/>
        <v>0</v>
      </c>
      <c r="AV321" s="37">
        <f t="shared" si="86"/>
        <v>0</v>
      </c>
      <c r="AW321" s="37">
        <f t="shared" si="86"/>
        <v>0</v>
      </c>
      <c r="AX321" s="37">
        <f t="shared" si="86"/>
        <v>0</v>
      </c>
      <c r="AY321" s="37">
        <f t="shared" si="86"/>
        <v>0</v>
      </c>
      <c r="AZ321" s="37">
        <f t="shared" si="86"/>
        <v>0</v>
      </c>
      <c r="BA321" s="37">
        <f t="shared" si="86"/>
        <v>0</v>
      </c>
      <c r="BB321" s="37">
        <f t="shared" si="86"/>
        <v>0</v>
      </c>
      <c r="BC321" s="37">
        <f t="shared" si="86"/>
        <v>0</v>
      </c>
      <c r="BD321" s="37">
        <f t="shared" si="86"/>
        <v>0</v>
      </c>
      <c r="BE321" s="37">
        <f t="shared" si="86"/>
        <v>0</v>
      </c>
      <c r="BF321" s="37">
        <f t="shared" si="86"/>
        <v>0</v>
      </c>
      <c r="BG321" s="37">
        <f t="shared" si="86"/>
        <v>0</v>
      </c>
      <c r="BH321" s="37">
        <f t="shared" si="86"/>
        <v>0</v>
      </c>
      <c r="BI321" s="37">
        <f t="shared" si="86"/>
        <v>0</v>
      </c>
      <c r="BJ321" s="37">
        <f t="shared" si="86"/>
        <v>0</v>
      </c>
      <c r="BK321" s="37">
        <f t="shared" ref="BK321:BO321" si="87">SUM(BK319:BK320)</f>
        <v>0</v>
      </c>
      <c r="BL321" s="37">
        <f t="shared" si="87"/>
        <v>0</v>
      </c>
      <c r="BM321" s="37">
        <f t="shared" si="87"/>
        <v>0</v>
      </c>
      <c r="BN321" s="37">
        <f t="shared" si="87"/>
        <v>0</v>
      </c>
      <c r="BO321" s="37">
        <f t="shared" si="87"/>
        <v>0</v>
      </c>
      <c r="BP321" s="47">
        <f t="shared" si="86"/>
        <v>0</v>
      </c>
      <c r="BQ321" s="40">
        <f t="shared" si="86"/>
        <v>18</v>
      </c>
      <c r="BR321" s="40">
        <f t="shared" si="86"/>
        <v>0</v>
      </c>
      <c r="BS321" s="40">
        <f t="shared" si="86"/>
        <v>14</v>
      </c>
      <c r="BT321" s="40">
        <f t="shared" ref="BT321:BU321" si="88">SUM(BT319:BT320)</f>
        <v>0</v>
      </c>
      <c r="BU321" s="40">
        <f t="shared" si="88"/>
        <v>5</v>
      </c>
      <c r="BV321" s="40">
        <f t="shared" ref="BV321" si="89">SUM(BV319:BV320)</f>
        <v>0</v>
      </c>
      <c r="BW321" s="280"/>
      <c r="BX321" s="39"/>
      <c r="BY321" s="30"/>
    </row>
    <row r="322" spans="1:77" s="8" customFormat="1" ht="15" customHeight="1" x14ac:dyDescent="0.3">
      <c r="W322" s="17"/>
      <c r="X322" s="17"/>
      <c r="Y322" s="17"/>
      <c r="Z322" s="17"/>
      <c r="AA322" s="17"/>
      <c r="AB322" s="17"/>
      <c r="AC322" s="56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7"/>
      <c r="BS322" s="17"/>
      <c r="BT322" s="17"/>
      <c r="BU322" s="17"/>
      <c r="BV322" s="17"/>
      <c r="BW322" s="17"/>
    </row>
    <row r="323" spans="1:77" ht="15" customHeight="1" x14ac:dyDescent="0.3">
      <c r="AC323" s="56"/>
      <c r="AI323" s="28"/>
      <c r="AJ323" s="28"/>
    </row>
    <row r="324" spans="1:77" ht="15" customHeight="1" x14ac:dyDescent="0.3">
      <c r="A324" s="235"/>
      <c r="B324" s="235"/>
      <c r="C324" s="235"/>
      <c r="D324" s="235"/>
      <c r="E324" s="236"/>
      <c r="F324" s="236"/>
      <c r="G324" s="235"/>
      <c r="H324" s="235"/>
      <c r="I324" s="235"/>
      <c r="J324" s="235"/>
      <c r="K324" s="235"/>
      <c r="L324" s="235"/>
      <c r="M324" s="235"/>
      <c r="N324" s="236" t="s">
        <v>1883</v>
      </c>
      <c r="O324" s="236" t="s">
        <v>1884</v>
      </c>
      <c r="P324" s="236" t="s">
        <v>1886</v>
      </c>
      <c r="Q324" s="236" t="s">
        <v>1887</v>
      </c>
      <c r="R324" s="237" t="s">
        <v>1885</v>
      </c>
      <c r="AC324" s="56"/>
    </row>
    <row r="325" spans="1:77" ht="15" customHeight="1" x14ac:dyDescent="0.3">
      <c r="A325" s="235" t="s">
        <v>1878</v>
      </c>
      <c r="B325" s="235"/>
      <c r="C325" s="235"/>
      <c r="D325" s="235"/>
      <c r="E325" s="236"/>
      <c r="F325" s="236"/>
      <c r="G325" s="235"/>
      <c r="H325" s="235"/>
      <c r="I325" s="235"/>
      <c r="J325" s="235"/>
      <c r="K325" s="235"/>
      <c r="L325" s="235"/>
      <c r="M325" s="235"/>
      <c r="N325" s="236">
        <f>SUM(O325:Q325)</f>
        <v>38</v>
      </c>
      <c r="O325" s="236">
        <f>COUNTIF($N$7:$N$46,"신규")</f>
        <v>14</v>
      </c>
      <c r="P325" s="236">
        <f>COUNTIF(N7:N46,"변경")</f>
        <v>15</v>
      </c>
      <c r="Q325" s="236">
        <f>COUNTIF(N7:N46,"동일")</f>
        <v>9</v>
      </c>
      <c r="R325" s="237">
        <f>COUNTIF(N7:N46,"해제")</f>
        <v>2</v>
      </c>
      <c r="AC325" s="56"/>
    </row>
    <row r="326" spans="1:77" ht="15" customHeight="1" x14ac:dyDescent="0.3">
      <c r="A326" s="235" t="s">
        <v>1879</v>
      </c>
      <c r="B326" s="235"/>
      <c r="C326" s="235"/>
      <c r="D326" s="235"/>
      <c r="E326" s="236"/>
      <c r="F326" s="236"/>
      <c r="G326" s="235"/>
      <c r="H326" s="235"/>
      <c r="I326" s="235"/>
      <c r="J326" s="235"/>
      <c r="K326" s="235"/>
      <c r="L326" s="235"/>
      <c r="M326" s="235"/>
      <c r="N326" s="236">
        <f>SUM(O326:Q326)</f>
        <v>59</v>
      </c>
      <c r="O326" s="236">
        <f>COUNTIF(N50:N116,"신규")</f>
        <v>12</v>
      </c>
      <c r="P326" s="236">
        <f>COUNTIF(N50:N116,"변경")</f>
        <v>32</v>
      </c>
      <c r="Q326" s="236">
        <f>COUNTIF(N50:N116,"동일")</f>
        <v>15</v>
      </c>
      <c r="R326" s="237">
        <f>COUNTIF(N50:N116,"해제")</f>
        <v>0</v>
      </c>
      <c r="AC326" s="56"/>
    </row>
    <row r="327" spans="1:77" ht="15" customHeight="1" x14ac:dyDescent="0.3">
      <c r="A327" s="235" t="s">
        <v>1880</v>
      </c>
      <c r="B327" s="235"/>
      <c r="C327" s="235"/>
      <c r="D327" s="235"/>
      <c r="E327" s="236"/>
      <c r="F327" s="236"/>
      <c r="G327" s="235"/>
      <c r="H327" s="235"/>
      <c r="I327" s="235"/>
      <c r="J327" s="235"/>
      <c r="K327" s="235"/>
      <c r="L327" s="235"/>
      <c r="M327" s="235"/>
      <c r="N327" s="236">
        <f>SUM(O327:Q327)</f>
        <v>51</v>
      </c>
      <c r="O327" s="236">
        <f>COUNTIF(N120:N172,"신규")</f>
        <v>25</v>
      </c>
      <c r="P327" s="236">
        <f>COUNTIF(N120:N172,"변경")</f>
        <v>15</v>
      </c>
      <c r="Q327" s="236">
        <f>COUNTIF(N120:N172,"동일")</f>
        <v>11</v>
      </c>
      <c r="R327" s="237">
        <f>COUNTIF(N120:N172,"해제")</f>
        <v>0</v>
      </c>
      <c r="AC327" s="56"/>
    </row>
    <row r="328" spans="1:77" s="8" customFormat="1" ht="15" customHeight="1" x14ac:dyDescent="0.3">
      <c r="A328" s="235" t="s">
        <v>1881</v>
      </c>
      <c r="B328" s="235"/>
      <c r="C328" s="235"/>
      <c r="D328" s="235"/>
      <c r="E328" s="236"/>
      <c r="F328" s="236"/>
      <c r="G328" s="235"/>
      <c r="H328" s="235"/>
      <c r="I328" s="235"/>
      <c r="J328" s="235"/>
      <c r="K328" s="235"/>
      <c r="L328" s="235"/>
      <c r="M328" s="235"/>
      <c r="N328" s="236">
        <f>SUM(O328:Q328)</f>
        <v>49</v>
      </c>
      <c r="O328" s="236">
        <f>COUNTIF(N176:N224,"신규")</f>
        <v>17</v>
      </c>
      <c r="P328" s="236">
        <f>COUNTIF(N176:N224,"변경")</f>
        <v>15</v>
      </c>
      <c r="Q328" s="236">
        <f>COUNTIF(N176:N224,"동일")</f>
        <v>17</v>
      </c>
      <c r="R328" s="237">
        <f>COUNTIF(N176:N224,"해제")</f>
        <v>0</v>
      </c>
      <c r="U328" s="5"/>
      <c r="V328" s="5"/>
      <c r="W328" s="16"/>
      <c r="X328" s="16"/>
      <c r="Y328" s="16"/>
      <c r="Z328" s="17"/>
      <c r="AA328" s="17"/>
      <c r="AB328" s="17"/>
      <c r="AC328" s="56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7"/>
      <c r="BS328" s="17"/>
      <c r="BT328" s="17"/>
      <c r="BU328" s="17"/>
      <c r="BV328" s="17"/>
      <c r="BW328" s="16"/>
    </row>
    <row r="329" spans="1:77" s="8" customFormat="1" ht="15" customHeight="1" x14ac:dyDescent="0.3">
      <c r="A329" s="235" t="s">
        <v>1882</v>
      </c>
      <c r="B329" s="235"/>
      <c r="C329" s="235"/>
      <c r="D329" s="235"/>
      <c r="E329" s="236"/>
      <c r="F329" s="236"/>
      <c r="G329" s="235"/>
      <c r="H329" s="235"/>
      <c r="I329" s="235"/>
      <c r="J329" s="235"/>
      <c r="K329" s="235"/>
      <c r="L329" s="235"/>
      <c r="M329" s="235"/>
      <c r="N329" s="236">
        <f>SUM(O329:Q329)</f>
        <v>74</v>
      </c>
      <c r="O329" s="236">
        <f>COUNTIF(N228:N312,"신규")</f>
        <v>31</v>
      </c>
      <c r="P329" s="236">
        <f>COUNTIF(N228:N312,"변경")</f>
        <v>31</v>
      </c>
      <c r="Q329" s="236">
        <f>COUNTIF(N228:N312,"동일")</f>
        <v>12</v>
      </c>
      <c r="R329" s="237">
        <f>COUNTIF(N228:N312,"해제")</f>
        <v>4</v>
      </c>
      <c r="U329" s="5"/>
      <c r="V329" s="5"/>
      <c r="W329" s="16"/>
      <c r="X329" s="16"/>
      <c r="Y329" s="16"/>
      <c r="Z329" s="17"/>
      <c r="AA329" s="17"/>
      <c r="AB329" s="17"/>
      <c r="AC329" s="56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7"/>
      <c r="BS329" s="17"/>
      <c r="BT329" s="17"/>
      <c r="BU329" s="17"/>
      <c r="BV329" s="17"/>
      <c r="BW329" s="16"/>
    </row>
    <row r="330" spans="1:77" s="8" customFormat="1" ht="15" customHeight="1" x14ac:dyDescent="0.3">
      <c r="A330" s="235" t="s">
        <v>1888</v>
      </c>
      <c r="B330" s="235"/>
      <c r="C330" s="235"/>
      <c r="D330" s="235"/>
      <c r="E330" s="236"/>
      <c r="F330" s="236"/>
      <c r="G330" s="235"/>
      <c r="H330" s="235"/>
      <c r="I330" s="235"/>
      <c r="J330" s="235"/>
      <c r="K330" s="235"/>
      <c r="L330" s="235"/>
      <c r="M330" s="235"/>
      <c r="N330" s="236">
        <f>SUM(N325:N329)</f>
        <v>271</v>
      </c>
      <c r="O330" s="236">
        <f t="shared" ref="O330:R330" si="90">SUM(O325:O329)</f>
        <v>99</v>
      </c>
      <c r="P330" s="236">
        <f t="shared" si="90"/>
        <v>108</v>
      </c>
      <c r="Q330" s="236">
        <f t="shared" si="90"/>
        <v>64</v>
      </c>
      <c r="R330" s="237">
        <f t="shared" si="90"/>
        <v>6</v>
      </c>
      <c r="U330" s="5"/>
      <c r="V330" s="5"/>
      <c r="W330" s="16"/>
      <c r="X330" s="16"/>
      <c r="Y330" s="16"/>
      <c r="Z330" s="17"/>
      <c r="AA330" s="17"/>
      <c r="AB330" s="17"/>
      <c r="AC330" s="56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7"/>
      <c r="BS330" s="17"/>
      <c r="BT330" s="17"/>
      <c r="BU330" s="17"/>
      <c r="BV330" s="17"/>
      <c r="BW330" s="16"/>
    </row>
  </sheetData>
  <autoFilter ref="A6:BW315"/>
  <sortState ref="A166:AC218">
    <sortCondition ref="A166:A218"/>
  </sortState>
  <mergeCells count="86">
    <mergeCell ref="BC5:BC6"/>
    <mergeCell ref="BD5:BD6"/>
    <mergeCell ref="BE5:BE6"/>
    <mergeCell ref="Y3:Z4"/>
    <mergeCell ref="Z5:Z6"/>
    <mergeCell ref="Y5:Y6"/>
    <mergeCell ref="AH3:AJ4"/>
    <mergeCell ref="AH5:AH6"/>
    <mergeCell ref="AF5:AF6"/>
    <mergeCell ref="AG3:AG4"/>
    <mergeCell ref="AG5:AG6"/>
    <mergeCell ref="AD5:AD6"/>
    <mergeCell ref="AE5:AE6"/>
    <mergeCell ref="AD3:AF4"/>
    <mergeCell ref="O5:O6"/>
    <mergeCell ref="N5:N6"/>
    <mergeCell ref="U5:U6"/>
    <mergeCell ref="T5:T6"/>
    <mergeCell ref="S5:S6"/>
    <mergeCell ref="R5:R6"/>
    <mergeCell ref="BW319:BW321"/>
    <mergeCell ref="BW117:BW119"/>
    <mergeCell ref="BW173:BW175"/>
    <mergeCell ref="BW225:BW227"/>
    <mergeCell ref="BW3:BW6"/>
    <mergeCell ref="BW297:BW299"/>
    <mergeCell ref="BW47:BW49"/>
    <mergeCell ref="BW148:BW149"/>
    <mergeCell ref="BW313:BW315"/>
    <mergeCell ref="A319:C321"/>
    <mergeCell ref="A47:C49"/>
    <mergeCell ref="A3:A6"/>
    <mergeCell ref="D3:D6"/>
    <mergeCell ref="H5:H6"/>
    <mergeCell ref="A117:C119"/>
    <mergeCell ref="A173:C175"/>
    <mergeCell ref="A225:C227"/>
    <mergeCell ref="E3:E6"/>
    <mergeCell ref="F3:F6"/>
    <mergeCell ref="A318:C318"/>
    <mergeCell ref="A313:C315"/>
    <mergeCell ref="G3:G6"/>
    <mergeCell ref="B3:C4"/>
    <mergeCell ref="B5:B6"/>
    <mergeCell ref="C5:C6"/>
    <mergeCell ref="BP3:BP6"/>
    <mergeCell ref="L5:L6"/>
    <mergeCell ref="M5:M6"/>
    <mergeCell ref="AI5:AI6"/>
    <mergeCell ref="AJ5:AJ6"/>
    <mergeCell ref="BF5:BF6"/>
    <mergeCell ref="BJ5:BJ6"/>
    <mergeCell ref="BK3:BK6"/>
    <mergeCell ref="BI5:BI6"/>
    <mergeCell ref="BL3:BO4"/>
    <mergeCell ref="BL5:BM5"/>
    <mergeCell ref="BN5:BO5"/>
    <mergeCell ref="W3:W6"/>
    <mergeCell ref="X3:X6"/>
    <mergeCell ref="K3:M4"/>
    <mergeCell ref="N3:V4"/>
    <mergeCell ref="A316:C316"/>
    <mergeCell ref="A317:C317"/>
    <mergeCell ref="BG5:BG6"/>
    <mergeCell ref="AK3:AS4"/>
    <mergeCell ref="BH5:BH6"/>
    <mergeCell ref="V5:V6"/>
    <mergeCell ref="AT3:BB4"/>
    <mergeCell ref="AK5:AK6"/>
    <mergeCell ref="AT5:AT6"/>
    <mergeCell ref="BA5:BB5"/>
    <mergeCell ref="Q5:Q6"/>
    <mergeCell ref="P5:P6"/>
    <mergeCell ref="K5:K6"/>
    <mergeCell ref="I5:I6"/>
    <mergeCell ref="J5:J6"/>
    <mergeCell ref="H3:J4"/>
    <mergeCell ref="BU3:BV4"/>
    <mergeCell ref="BU5:BU6"/>
    <mergeCell ref="BV5:BV6"/>
    <mergeCell ref="BS3:BT4"/>
    <mergeCell ref="BQ3:BR4"/>
    <mergeCell ref="BT5:BT6"/>
    <mergeCell ref="BS5:BS6"/>
    <mergeCell ref="BR5:BR6"/>
    <mergeCell ref="BQ5:BQ6"/>
  </mergeCells>
  <phoneticPr fontId="1" type="noConversion"/>
  <printOptions horizontalCentered="1"/>
  <pageMargins left="0.31496062992125984" right="0.23622047244094491" top="0.74803149606299213" bottom="0.51181102362204722" header="0.31496062992125984" footer="0.31496062992125984"/>
  <pageSetup paperSize="8" scale="3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취약구간상세(최종0628)</vt:lpstr>
      <vt:lpstr>'취약구간상세(최종0628)'!Print_Area</vt:lpstr>
      <vt:lpstr>'취약구간상세(최종0628)'!Print_Titles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2020-10-13T08:50:26Z</cp:lastPrinted>
  <dcterms:created xsi:type="dcterms:W3CDTF">2020-01-08T01:54:21Z</dcterms:created>
  <dcterms:modified xsi:type="dcterms:W3CDTF">2021-08-10T07:51:47Z</dcterms:modified>
</cp:coreProperties>
</file>